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II-00 - Vedlejší a ostatn..." sheetId="2" r:id="rId2"/>
    <sheet name="II-01 - Stavební část" sheetId="3" r:id="rId3"/>
    <sheet name="II-02 - Elektroinstalace ..." sheetId="4" r:id="rId4"/>
    <sheet name="II-03-SK - Slaboproud - S..." sheetId="5" r:id="rId5"/>
    <sheet name="II-03-IPK - Slaboproud - ..." sheetId="6" r:id="rId6"/>
    <sheet name="II-03-EKV - Slaboproud - ..." sheetId="7" r:id="rId7"/>
    <sheet name="II-03-EVR - Slaboproud - ..." sheetId="8" r:id="rId8"/>
    <sheet name="II-03-EPS - Slaboproud - ..." sheetId="9" r:id="rId9"/>
    <sheet name="II-03-KT - Slaboproud - k..." sheetId="10" r:id="rId10"/>
    <sheet name="II-04 - Zdravotechnika" sheetId="11" r:id="rId11"/>
    <sheet name="II-05 - Vytápění" sheetId="12" r:id="rId12"/>
    <sheet name="II-06-OSP - Vzduchotechni..." sheetId="13" r:id="rId13"/>
    <sheet name="II-06-ZČ2A - Vzduchotechn..." sheetId="14" r:id="rId14"/>
    <sheet name="II-06-ZČ2B - Vzduchotechn..." sheetId="15" r:id="rId15"/>
    <sheet name="II-06-PZA - Vzduchotechni..." sheetId="16" r:id="rId16"/>
    <sheet name="Pokyny pro vyplnění" sheetId="17" r:id="rId17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'II-00 - Vedlejší a ostatn...'!$C$89:$K$137</definedName>
    <definedName name="_xlnm.Print_Area" localSheetId="1">'II-00 - Vedlejší a ostatn...'!$C$4:$J$41,'II-00 - Vedlejší a ostatn...'!$C$47:$J$69,'II-00 - Vedlejší a ostatn...'!$C$75:$K$137</definedName>
    <definedName name="_xlnm.Print_Titles" localSheetId="1">'II-00 - Vedlejší a ostatn...'!$89:$89</definedName>
    <definedName name="_xlnm._FilterDatabase" localSheetId="2" hidden="1">'II-01 - Stavební část'!$C$97:$K$741</definedName>
    <definedName name="_xlnm.Print_Area" localSheetId="2">'II-01 - Stavební část'!$C$4:$J$41,'II-01 - Stavební část'!$C$47:$J$77,'II-01 - Stavební část'!$C$83:$K$741</definedName>
    <definedName name="_xlnm.Print_Titles" localSheetId="2">'II-01 - Stavební část'!$97:$97</definedName>
    <definedName name="_xlnm._FilterDatabase" localSheetId="3" hidden="1">'II-02 - Elektroinstalace ...'!$C$90:$K$243</definedName>
    <definedName name="_xlnm.Print_Area" localSheetId="3">'II-02 - Elektroinstalace ...'!$C$4:$J$41,'II-02 - Elektroinstalace ...'!$C$47:$J$70,'II-02 - Elektroinstalace ...'!$C$76:$K$243</definedName>
    <definedName name="_xlnm.Print_Titles" localSheetId="3">'II-02 - Elektroinstalace ...'!$90:$90</definedName>
    <definedName name="_xlnm._FilterDatabase" localSheetId="4" hidden="1">'II-03-SK - Slaboproud - S...'!$C$97:$K$149</definedName>
    <definedName name="_xlnm.Print_Area" localSheetId="4">'II-03-SK - Slaboproud - S...'!$C$4:$J$43,'II-03-SK - Slaboproud - S...'!$C$49:$J$75,'II-03-SK - Slaboproud - S...'!$C$81:$K$149</definedName>
    <definedName name="_xlnm.Print_Titles" localSheetId="4">'II-03-SK - Slaboproud - S...'!$97:$97</definedName>
    <definedName name="_xlnm._FilterDatabase" localSheetId="5" hidden="1">'II-03-IPK - Slaboproud - ...'!$C$94:$K$117</definedName>
    <definedName name="_xlnm.Print_Area" localSheetId="5">'II-03-IPK - Slaboproud - ...'!$C$4:$J$43,'II-03-IPK - Slaboproud - ...'!$C$49:$J$72,'II-03-IPK - Slaboproud - ...'!$C$78:$K$117</definedName>
    <definedName name="_xlnm.Print_Titles" localSheetId="5">'II-03-IPK - Slaboproud - ...'!$94:$94</definedName>
    <definedName name="_xlnm._FilterDatabase" localSheetId="6" hidden="1">'II-03-EKV - Slaboproud - ...'!$C$95:$K$135</definedName>
    <definedName name="_xlnm.Print_Area" localSheetId="6">'II-03-EKV - Slaboproud - ...'!$C$4:$J$43,'II-03-EKV - Slaboproud - ...'!$C$49:$J$73,'II-03-EKV - Slaboproud - ...'!$C$79:$K$135</definedName>
    <definedName name="_xlnm.Print_Titles" localSheetId="6">'II-03-EKV - Slaboproud - ...'!$95:$95</definedName>
    <definedName name="_xlnm._FilterDatabase" localSheetId="7" hidden="1">'II-03-EVR - Slaboproud - ...'!$C$95:$K$129</definedName>
    <definedName name="_xlnm.Print_Area" localSheetId="7">'II-03-EVR - Slaboproud - ...'!$C$4:$J$43,'II-03-EVR - Slaboproud - ...'!$C$49:$J$73,'II-03-EVR - Slaboproud - ...'!$C$79:$K$129</definedName>
    <definedName name="_xlnm.Print_Titles" localSheetId="7">'II-03-EVR - Slaboproud - ...'!$95:$95</definedName>
    <definedName name="_xlnm._FilterDatabase" localSheetId="8" hidden="1">'II-03-EPS - Slaboproud - ...'!$C$95:$K$133</definedName>
    <definedName name="_xlnm.Print_Area" localSheetId="8">'II-03-EPS - Slaboproud - ...'!$C$4:$J$43,'II-03-EPS - Slaboproud - ...'!$C$49:$J$73,'II-03-EPS - Slaboproud - ...'!$C$79:$K$133</definedName>
    <definedName name="_xlnm.Print_Titles" localSheetId="8">'II-03-EPS - Slaboproud - ...'!$95:$95</definedName>
    <definedName name="_xlnm._FilterDatabase" localSheetId="9" hidden="1">'II-03-KT - Slaboproud - k...'!$C$95:$K$155</definedName>
    <definedName name="_xlnm.Print_Area" localSheetId="9">'II-03-KT - Slaboproud - k...'!$C$4:$J$43,'II-03-KT - Slaboproud - k...'!$C$49:$J$73,'II-03-KT - Slaboproud - k...'!$C$79:$K$155</definedName>
    <definedName name="_xlnm.Print_Titles" localSheetId="9">'II-03-KT - Slaboproud - k...'!$95:$95</definedName>
    <definedName name="_xlnm._FilterDatabase" localSheetId="10" hidden="1">'II-04 - Zdravotechnika'!$C$87:$K$193</definedName>
    <definedName name="_xlnm.Print_Area" localSheetId="10">'II-04 - Zdravotechnika'!$C$4:$J$41,'II-04 - Zdravotechnika'!$C$47:$J$67,'II-04 - Zdravotechnika'!$C$73:$K$193</definedName>
    <definedName name="_xlnm.Print_Titles" localSheetId="10">'II-04 - Zdravotechnika'!$87:$87</definedName>
    <definedName name="_xlnm._FilterDatabase" localSheetId="11" hidden="1">'II-05 - Vytápění'!$C$89:$K$189</definedName>
    <definedName name="_xlnm.Print_Area" localSheetId="11">'II-05 - Vytápění'!$C$4:$J$41,'II-05 - Vytápění'!$C$47:$J$69,'II-05 - Vytápění'!$C$75:$K$189</definedName>
    <definedName name="_xlnm.Print_Titles" localSheetId="11">'II-05 - Vytápění'!$89:$89</definedName>
    <definedName name="_xlnm._FilterDatabase" localSheetId="12" hidden="1">'II-06-OSP - Vzduchotechni...'!$C$90:$K$113</definedName>
    <definedName name="_xlnm.Print_Area" localSheetId="12">'II-06-OSP - Vzduchotechni...'!$C$4:$J$43,'II-06-OSP - Vzduchotechni...'!$C$49:$J$68,'II-06-OSP - Vzduchotechni...'!$C$74:$K$113</definedName>
    <definedName name="_xlnm.Print_Titles" localSheetId="12">'II-06-OSP - Vzduchotechni...'!$90:$90</definedName>
    <definedName name="_xlnm._FilterDatabase" localSheetId="13" hidden="1">'II-06-ZČ2A - Vzduchotechn...'!$C$91:$K$157</definedName>
    <definedName name="_xlnm.Print_Area" localSheetId="13">'II-06-ZČ2A - Vzduchotechn...'!$C$4:$J$43,'II-06-ZČ2A - Vzduchotechn...'!$C$49:$J$69,'II-06-ZČ2A - Vzduchotechn...'!$C$75:$K$157</definedName>
    <definedName name="_xlnm.Print_Titles" localSheetId="13">'II-06-ZČ2A - Vzduchotechn...'!$91:$91</definedName>
    <definedName name="_xlnm._FilterDatabase" localSheetId="14" hidden="1">'II-06-ZČ2B - Vzduchotechn...'!$C$91:$K$153</definedName>
    <definedName name="_xlnm.Print_Area" localSheetId="14">'II-06-ZČ2B - Vzduchotechn...'!$C$4:$J$43,'II-06-ZČ2B - Vzduchotechn...'!$C$49:$J$69,'II-06-ZČ2B - Vzduchotechn...'!$C$75:$K$153</definedName>
    <definedName name="_xlnm.Print_Titles" localSheetId="14">'II-06-ZČ2B - Vzduchotechn...'!$91:$91</definedName>
    <definedName name="_xlnm._FilterDatabase" localSheetId="15" hidden="1">'II-06-PZA - Vzduchotechni...'!$C$91:$K$119</definedName>
    <definedName name="_xlnm.Print_Area" localSheetId="15">'II-06-PZA - Vzduchotechni...'!$C$4:$J$43,'II-06-PZA - Vzduchotechni...'!$C$49:$J$69,'II-06-PZA - Vzduchotechni...'!$C$75:$K$119</definedName>
    <definedName name="_xlnm.Print_Titles" localSheetId="15">'II-06-PZA - Vzduchotechni...'!$91:$91</definedName>
    <definedName name="_xlnm.Print_Area" localSheetId="1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6" l="1" r="J41"/>
  <c r="J40"/>
  <c i="1" r="AY72"/>
  <c i="16" r="J39"/>
  <c i="1" r="AX72"/>
  <c i="16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6"/>
  <c r="E84"/>
  <c r="F60"/>
  <c r="E58"/>
  <c r="J28"/>
  <c r="E28"/>
  <c r="J89"/>
  <c r="J27"/>
  <c r="J25"/>
  <c r="E25"/>
  <c r="J62"/>
  <c r="J24"/>
  <c r="J22"/>
  <c r="E22"/>
  <c r="F89"/>
  <c r="J21"/>
  <c r="J19"/>
  <c r="E19"/>
  <c r="F62"/>
  <c r="J18"/>
  <c r="J16"/>
  <c r="J60"/>
  <c r="E7"/>
  <c r="E78"/>
  <c i="15" r="J41"/>
  <c r="J40"/>
  <c i="1" r="AY71"/>
  <c i="15" r="J39"/>
  <c i="1" r="AX71"/>
  <c i="15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6"/>
  <c r="E84"/>
  <c r="F60"/>
  <c r="E58"/>
  <c r="J28"/>
  <c r="E28"/>
  <c r="J89"/>
  <c r="J27"/>
  <c r="J25"/>
  <c r="E25"/>
  <c r="J88"/>
  <c r="J24"/>
  <c r="J22"/>
  <c r="E22"/>
  <c r="F63"/>
  <c r="J21"/>
  <c r="J19"/>
  <c r="E19"/>
  <c r="F88"/>
  <c r="J18"/>
  <c r="J16"/>
  <c r="J60"/>
  <c r="E7"/>
  <c r="E78"/>
  <c i="14" r="J41"/>
  <c r="J40"/>
  <c i="1" r="AY70"/>
  <c i="14" r="J39"/>
  <c i="1" r="AX70"/>
  <c i="14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6"/>
  <c r="E84"/>
  <c r="F60"/>
  <c r="E58"/>
  <c r="J28"/>
  <c r="E28"/>
  <c r="J89"/>
  <c r="J27"/>
  <c r="J25"/>
  <c r="E25"/>
  <c r="J62"/>
  <c r="J24"/>
  <c r="J22"/>
  <c r="E22"/>
  <c r="F89"/>
  <c r="J21"/>
  <c r="J19"/>
  <c r="E19"/>
  <c r="F62"/>
  <c r="J18"/>
  <c r="J16"/>
  <c r="J60"/>
  <c r="E7"/>
  <c r="E78"/>
  <c i="13" r="J41"/>
  <c r="J40"/>
  <c i="1" r="AY69"/>
  <c i="13" r="J39"/>
  <c i="1" r="AX69"/>
  <c i="13"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5"/>
  <c r="E83"/>
  <c r="F60"/>
  <c r="E58"/>
  <c r="J28"/>
  <c r="E28"/>
  <c r="J63"/>
  <c r="J27"/>
  <c r="J25"/>
  <c r="E25"/>
  <c r="J62"/>
  <c r="J24"/>
  <c r="J22"/>
  <c r="E22"/>
  <c r="F63"/>
  <c r="J21"/>
  <c r="J19"/>
  <c r="E19"/>
  <c r="F87"/>
  <c r="J18"/>
  <c r="J16"/>
  <c r="J60"/>
  <c r="E7"/>
  <c r="E77"/>
  <c i="12" r="J39"/>
  <c r="J38"/>
  <c i="1" r="AY67"/>
  <c i="12" r="J37"/>
  <c i="1" r="AX67"/>
  <c i="12"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6"/>
  <c r="F84"/>
  <c r="E82"/>
  <c r="F58"/>
  <c r="F56"/>
  <c r="E54"/>
  <c r="J26"/>
  <c r="E26"/>
  <c r="J59"/>
  <c r="J25"/>
  <c r="J23"/>
  <c r="E23"/>
  <c r="J58"/>
  <c r="J22"/>
  <c r="J20"/>
  <c r="E20"/>
  <c r="F59"/>
  <c r="J19"/>
  <c r="J14"/>
  <c r="J84"/>
  <c r="E7"/>
  <c r="E50"/>
  <c i="11" r="J39"/>
  <c r="J38"/>
  <c i="1" r="AY66"/>
  <c i="11" r="J37"/>
  <c i="1" r="AX66"/>
  <c i="11"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F82"/>
  <c r="E80"/>
  <c r="F56"/>
  <c r="E54"/>
  <c r="J26"/>
  <c r="E26"/>
  <c r="J59"/>
  <c r="J25"/>
  <c r="J23"/>
  <c r="E23"/>
  <c r="J58"/>
  <c r="J22"/>
  <c r="J20"/>
  <c r="E20"/>
  <c r="F85"/>
  <c r="J19"/>
  <c r="J17"/>
  <c r="E17"/>
  <c r="F84"/>
  <c r="J16"/>
  <c r="J14"/>
  <c r="J82"/>
  <c r="E7"/>
  <c r="E50"/>
  <c i="10" r="J41"/>
  <c r="J40"/>
  <c i="1" r="AY65"/>
  <c i="10" r="J39"/>
  <c i="1" r="AX65"/>
  <c i="10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0"/>
  <c r="E88"/>
  <c r="F60"/>
  <c r="E58"/>
  <c r="J28"/>
  <c r="E28"/>
  <c r="J93"/>
  <c r="J27"/>
  <c r="J25"/>
  <c r="E25"/>
  <c r="J92"/>
  <c r="J24"/>
  <c r="J22"/>
  <c r="E22"/>
  <c r="F93"/>
  <c r="J21"/>
  <c r="J19"/>
  <c r="E19"/>
  <c r="F92"/>
  <c r="J18"/>
  <c r="J16"/>
  <c r="J60"/>
  <c r="E7"/>
  <c r="E82"/>
  <c i="9" r="J41"/>
  <c r="J40"/>
  <c i="1" r="AY64"/>
  <c i="9" r="J39"/>
  <c i="1" r="AX64"/>
  <c i="9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0"/>
  <c r="E88"/>
  <c r="F60"/>
  <c r="E58"/>
  <c r="J28"/>
  <c r="E28"/>
  <c r="J93"/>
  <c r="J27"/>
  <c r="J25"/>
  <c r="E25"/>
  <c r="J92"/>
  <c r="J24"/>
  <c r="J22"/>
  <c r="E22"/>
  <c r="F93"/>
  <c r="J21"/>
  <c r="J19"/>
  <c r="E19"/>
  <c r="F62"/>
  <c r="J18"/>
  <c r="J16"/>
  <c r="J90"/>
  <c r="E7"/>
  <c r="E52"/>
  <c i="8" r="J41"/>
  <c r="J40"/>
  <c i="1" r="AY63"/>
  <c i="8" r="J39"/>
  <c i="1" r="AX63"/>
  <c i="8"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99"/>
  <c r="BH99"/>
  <c r="BG99"/>
  <c r="BF99"/>
  <c r="T99"/>
  <c r="R99"/>
  <c r="P99"/>
  <c r="F90"/>
  <c r="E88"/>
  <c r="F60"/>
  <c r="E58"/>
  <c r="J28"/>
  <c r="E28"/>
  <c r="J63"/>
  <c r="J27"/>
  <c r="J25"/>
  <c r="E25"/>
  <c r="J92"/>
  <c r="J24"/>
  <c r="J22"/>
  <c r="E22"/>
  <c r="F93"/>
  <c r="J21"/>
  <c r="J19"/>
  <c r="E19"/>
  <c r="F92"/>
  <c r="J18"/>
  <c r="J16"/>
  <c r="J90"/>
  <c r="E7"/>
  <c r="E52"/>
  <c i="7" r="J41"/>
  <c r="J40"/>
  <c i="1" r="AY62"/>
  <c i="7" r="J39"/>
  <c i="1" r="AX62"/>
  <c i="7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0"/>
  <c r="E88"/>
  <c r="F60"/>
  <c r="E58"/>
  <c r="J28"/>
  <c r="E28"/>
  <c r="J93"/>
  <c r="J27"/>
  <c r="J25"/>
  <c r="E25"/>
  <c r="J92"/>
  <c r="J24"/>
  <c r="J22"/>
  <c r="E22"/>
  <c r="F93"/>
  <c r="J21"/>
  <c r="J19"/>
  <c r="E19"/>
  <c r="F62"/>
  <c r="J18"/>
  <c r="J16"/>
  <c r="J60"/>
  <c r="E7"/>
  <c r="E82"/>
  <c i="6" r="J41"/>
  <c r="J40"/>
  <c i="1" r="AY61"/>
  <c i="6" r="J39"/>
  <c i="1" r="AX61"/>
  <c i="6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F89"/>
  <c r="E87"/>
  <c r="F60"/>
  <c r="E58"/>
  <c r="J28"/>
  <c r="E28"/>
  <c r="J92"/>
  <c r="J27"/>
  <c r="J25"/>
  <c r="E25"/>
  <c r="J62"/>
  <c r="J24"/>
  <c r="J22"/>
  <c r="E22"/>
  <c r="F63"/>
  <c r="J21"/>
  <c r="J19"/>
  <c r="E19"/>
  <c r="F91"/>
  <c r="J18"/>
  <c r="J16"/>
  <c r="J89"/>
  <c r="E7"/>
  <c r="E81"/>
  <c i="5" r="J41"/>
  <c r="J40"/>
  <c i="1" r="AY60"/>
  <c i="5" r="J39"/>
  <c i="1" r="AX60"/>
  <c i="5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T100"/>
  <c r="R101"/>
  <c r="R100"/>
  <c r="P101"/>
  <c r="P100"/>
  <c r="F92"/>
  <c r="E90"/>
  <c r="F60"/>
  <c r="E58"/>
  <c r="J28"/>
  <c r="E28"/>
  <c r="J95"/>
  <c r="J27"/>
  <c r="J25"/>
  <c r="E25"/>
  <c r="J94"/>
  <c r="J24"/>
  <c r="J22"/>
  <c r="E22"/>
  <c r="F63"/>
  <c r="J21"/>
  <c r="J19"/>
  <c r="E19"/>
  <c r="F62"/>
  <c r="J18"/>
  <c r="J16"/>
  <c r="J60"/>
  <c r="E7"/>
  <c r="E84"/>
  <c i="4" r="J39"/>
  <c r="J38"/>
  <c i="1" r="AY58"/>
  <c i="4" r="J37"/>
  <c i="1" r="AX58"/>
  <c i="4"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5"/>
  <c r="E83"/>
  <c r="F56"/>
  <c r="E54"/>
  <c r="J26"/>
  <c r="E26"/>
  <c r="J88"/>
  <c r="J25"/>
  <c r="J23"/>
  <c r="E23"/>
  <c r="J58"/>
  <c r="J22"/>
  <c r="J20"/>
  <c r="E20"/>
  <c r="F88"/>
  <c r="J19"/>
  <c r="J17"/>
  <c r="E17"/>
  <c r="F87"/>
  <c r="J16"/>
  <c r="J14"/>
  <c r="J85"/>
  <c r="E7"/>
  <c r="E79"/>
  <c i="3" r="J39"/>
  <c r="J38"/>
  <c i="1" r="AY57"/>
  <c i="3" r="J37"/>
  <c i="1" r="AX57"/>
  <c i="3" r="BI732"/>
  <c r="BH732"/>
  <c r="BG732"/>
  <c r="BF732"/>
  <c r="T732"/>
  <c r="T731"/>
  <c r="R732"/>
  <c r="R731"/>
  <c r="P732"/>
  <c r="P731"/>
  <c r="BI728"/>
  <c r="BH728"/>
  <c r="BG728"/>
  <c r="BF728"/>
  <c r="T728"/>
  <c r="R728"/>
  <c r="P728"/>
  <c r="BI725"/>
  <c r="BH725"/>
  <c r="BG725"/>
  <c r="BF725"/>
  <c r="T725"/>
  <c r="R725"/>
  <c r="P725"/>
  <c r="BI722"/>
  <c r="BH722"/>
  <c r="BG722"/>
  <c r="BF722"/>
  <c r="T722"/>
  <c r="R722"/>
  <c r="P722"/>
  <c r="BI713"/>
  <c r="BH713"/>
  <c r="BG713"/>
  <c r="BF713"/>
  <c r="T713"/>
  <c r="R713"/>
  <c r="P713"/>
  <c r="BI704"/>
  <c r="BH704"/>
  <c r="BG704"/>
  <c r="BF704"/>
  <c r="T704"/>
  <c r="R704"/>
  <c r="P704"/>
  <c r="BI701"/>
  <c r="BH701"/>
  <c r="BG701"/>
  <c r="BF701"/>
  <c r="T701"/>
  <c r="R701"/>
  <c r="P701"/>
  <c r="BI697"/>
  <c r="BH697"/>
  <c r="BG697"/>
  <c r="BF697"/>
  <c r="T697"/>
  <c r="R697"/>
  <c r="P697"/>
  <c r="BI694"/>
  <c r="BH694"/>
  <c r="BG694"/>
  <c r="BF694"/>
  <c r="T694"/>
  <c r="R694"/>
  <c r="P694"/>
  <c r="BI681"/>
  <c r="BH681"/>
  <c r="BG681"/>
  <c r="BF681"/>
  <c r="T681"/>
  <c r="R681"/>
  <c r="P681"/>
  <c r="BI672"/>
  <c r="BH672"/>
  <c r="BG672"/>
  <c r="BF672"/>
  <c r="T672"/>
  <c r="R672"/>
  <c r="P672"/>
  <c r="BI659"/>
  <c r="BH659"/>
  <c r="BG659"/>
  <c r="BF659"/>
  <c r="T659"/>
  <c r="R659"/>
  <c r="P659"/>
  <c r="BI655"/>
  <c r="BH655"/>
  <c r="BG655"/>
  <c r="BF655"/>
  <c r="T655"/>
  <c r="R655"/>
  <c r="P655"/>
  <c r="BI652"/>
  <c r="BH652"/>
  <c r="BG652"/>
  <c r="BF652"/>
  <c r="T652"/>
  <c r="R652"/>
  <c r="P652"/>
  <c r="BI644"/>
  <c r="BH644"/>
  <c r="BG644"/>
  <c r="BF644"/>
  <c r="T644"/>
  <c r="R644"/>
  <c r="P644"/>
  <c r="BI638"/>
  <c r="BH638"/>
  <c r="BG638"/>
  <c r="BF638"/>
  <c r="T638"/>
  <c r="R638"/>
  <c r="P638"/>
  <c r="BI630"/>
  <c r="BH630"/>
  <c r="BG630"/>
  <c r="BF630"/>
  <c r="T630"/>
  <c r="R630"/>
  <c r="P630"/>
  <c r="BI624"/>
  <c r="BH624"/>
  <c r="BG624"/>
  <c r="BF624"/>
  <c r="T624"/>
  <c r="R624"/>
  <c r="P624"/>
  <c r="BI618"/>
  <c r="BH618"/>
  <c r="BG618"/>
  <c r="BF618"/>
  <c r="T618"/>
  <c r="R618"/>
  <c r="P618"/>
  <c r="BI611"/>
  <c r="BH611"/>
  <c r="BG611"/>
  <c r="BF611"/>
  <c r="T611"/>
  <c r="R611"/>
  <c r="P611"/>
  <c r="BI604"/>
  <c r="BH604"/>
  <c r="BG604"/>
  <c r="BF604"/>
  <c r="T604"/>
  <c r="R604"/>
  <c r="P604"/>
  <c r="BI597"/>
  <c r="BH597"/>
  <c r="BG597"/>
  <c r="BF597"/>
  <c r="T597"/>
  <c r="R597"/>
  <c r="P597"/>
  <c r="BI593"/>
  <c r="BH593"/>
  <c r="BG593"/>
  <c r="BF593"/>
  <c r="T593"/>
  <c r="R593"/>
  <c r="P593"/>
  <c r="BI587"/>
  <c r="BH587"/>
  <c r="BG587"/>
  <c r="BF587"/>
  <c r="T587"/>
  <c r="R587"/>
  <c r="P587"/>
  <c r="BI577"/>
  <c r="BH577"/>
  <c r="BG577"/>
  <c r="BF577"/>
  <c r="T577"/>
  <c r="R577"/>
  <c r="P577"/>
  <c r="BI573"/>
  <c r="BH573"/>
  <c r="BG573"/>
  <c r="BF573"/>
  <c r="T573"/>
  <c r="R573"/>
  <c r="P573"/>
  <c r="BI570"/>
  <c r="BH570"/>
  <c r="BG570"/>
  <c r="BF570"/>
  <c r="T570"/>
  <c r="R570"/>
  <c r="P570"/>
  <c r="BI564"/>
  <c r="BH564"/>
  <c r="BG564"/>
  <c r="BF564"/>
  <c r="T564"/>
  <c r="R564"/>
  <c r="P564"/>
  <c r="BI558"/>
  <c r="BH558"/>
  <c r="BG558"/>
  <c r="BF558"/>
  <c r="T558"/>
  <c r="R558"/>
  <c r="P558"/>
  <c r="BI552"/>
  <c r="BH552"/>
  <c r="BG552"/>
  <c r="BF552"/>
  <c r="T552"/>
  <c r="R552"/>
  <c r="P552"/>
  <c r="BI543"/>
  <c r="BH543"/>
  <c r="BG543"/>
  <c r="BF543"/>
  <c r="T543"/>
  <c r="R543"/>
  <c r="P543"/>
  <c r="BI536"/>
  <c r="BH536"/>
  <c r="BG536"/>
  <c r="BF536"/>
  <c r="T536"/>
  <c r="R536"/>
  <c r="P536"/>
  <c r="BI530"/>
  <c r="BH530"/>
  <c r="BG530"/>
  <c r="BF530"/>
  <c r="T530"/>
  <c r="R530"/>
  <c r="P530"/>
  <c r="BI524"/>
  <c r="BH524"/>
  <c r="BG524"/>
  <c r="BF524"/>
  <c r="T524"/>
  <c r="R524"/>
  <c r="P524"/>
  <c r="BI518"/>
  <c r="BH518"/>
  <c r="BG518"/>
  <c r="BF518"/>
  <c r="T518"/>
  <c r="R518"/>
  <c r="P518"/>
  <c r="BI512"/>
  <c r="BH512"/>
  <c r="BG512"/>
  <c r="BF512"/>
  <c r="T512"/>
  <c r="R512"/>
  <c r="P512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86"/>
  <c r="BH486"/>
  <c r="BG486"/>
  <c r="BF486"/>
  <c r="T486"/>
  <c r="R486"/>
  <c r="P486"/>
  <c r="BI476"/>
  <c r="BH476"/>
  <c r="BG476"/>
  <c r="BF476"/>
  <c r="T476"/>
  <c r="R476"/>
  <c r="P476"/>
  <c r="BI463"/>
  <c r="BH463"/>
  <c r="BG463"/>
  <c r="BF463"/>
  <c r="T463"/>
  <c r="R463"/>
  <c r="P463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1"/>
  <c r="BH441"/>
  <c r="BG441"/>
  <c r="BF441"/>
  <c r="T441"/>
  <c r="R441"/>
  <c r="P441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1"/>
  <c r="BH391"/>
  <c r="BG391"/>
  <c r="BF391"/>
  <c r="T391"/>
  <c r="R391"/>
  <c r="P391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6"/>
  <c r="BH366"/>
  <c r="BG366"/>
  <c r="BF366"/>
  <c r="T366"/>
  <c r="R366"/>
  <c r="P366"/>
  <c r="BI361"/>
  <c r="BH361"/>
  <c r="BG361"/>
  <c r="BF361"/>
  <c r="T361"/>
  <c r="T360"/>
  <c r="R361"/>
  <c r="R360"/>
  <c r="P361"/>
  <c r="P360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0"/>
  <c r="BH320"/>
  <c r="BG320"/>
  <c r="BF320"/>
  <c r="T320"/>
  <c r="R320"/>
  <c r="P320"/>
  <c r="BI314"/>
  <c r="BH314"/>
  <c r="BG314"/>
  <c r="BF314"/>
  <c r="T314"/>
  <c r="R314"/>
  <c r="P314"/>
  <c r="BI303"/>
  <c r="BH303"/>
  <c r="BG303"/>
  <c r="BF303"/>
  <c r="T303"/>
  <c r="R303"/>
  <c r="P303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62"/>
  <c r="BH262"/>
  <c r="BG262"/>
  <c r="BF262"/>
  <c r="T262"/>
  <c r="R262"/>
  <c r="P262"/>
  <c r="BI256"/>
  <c r="BH256"/>
  <c r="BG256"/>
  <c r="BF256"/>
  <c r="T256"/>
  <c r="R256"/>
  <c r="P256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3"/>
  <c r="BH223"/>
  <c r="BG223"/>
  <c r="BF223"/>
  <c r="T223"/>
  <c r="R223"/>
  <c r="P223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0"/>
  <c r="BH180"/>
  <c r="BG180"/>
  <c r="BF180"/>
  <c r="T180"/>
  <c r="R180"/>
  <c r="P180"/>
  <c r="BI173"/>
  <c r="BH173"/>
  <c r="BG173"/>
  <c r="BF173"/>
  <c r="T173"/>
  <c r="R173"/>
  <c r="P173"/>
  <c r="BI161"/>
  <c r="BH161"/>
  <c r="BG161"/>
  <c r="BF161"/>
  <c r="T161"/>
  <c r="R161"/>
  <c r="P161"/>
  <c r="BI154"/>
  <c r="BH154"/>
  <c r="BG154"/>
  <c r="BF154"/>
  <c r="T154"/>
  <c r="R154"/>
  <c r="P154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BI123"/>
  <c r="BH123"/>
  <c r="BG123"/>
  <c r="BF123"/>
  <c r="T123"/>
  <c r="R123"/>
  <c r="P123"/>
  <c r="BI111"/>
  <c r="BH111"/>
  <c r="BG111"/>
  <c r="BF111"/>
  <c r="T111"/>
  <c r="R111"/>
  <c r="P111"/>
  <c r="BI101"/>
  <c r="BH101"/>
  <c r="BG101"/>
  <c r="BF101"/>
  <c r="T101"/>
  <c r="T100"/>
  <c r="R101"/>
  <c r="R100"/>
  <c r="P101"/>
  <c r="P100"/>
  <c r="J95"/>
  <c r="J94"/>
  <c r="F94"/>
  <c r="F92"/>
  <c r="E90"/>
  <c r="J59"/>
  <c r="J58"/>
  <c r="F58"/>
  <c r="F56"/>
  <c r="E54"/>
  <c r="J20"/>
  <c r="E20"/>
  <c r="F95"/>
  <c r="J19"/>
  <c r="J14"/>
  <c r="J92"/>
  <c r="E7"/>
  <c r="E86"/>
  <c i="2" r="J39"/>
  <c r="J38"/>
  <c i="1" r="AY56"/>
  <c i="2" r="J37"/>
  <c i="1" r="AX56"/>
  <c i="2" r="BI135"/>
  <c r="BH135"/>
  <c r="BG135"/>
  <c r="BF135"/>
  <c r="T135"/>
  <c r="T134"/>
  <c r="R135"/>
  <c r="R134"/>
  <c r="P135"/>
  <c r="P134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T102"/>
  <c r="R109"/>
  <c r="R102"/>
  <c r="P109"/>
  <c r="P102"/>
  <c r="BI103"/>
  <c r="BH103"/>
  <c r="BG103"/>
  <c r="BF103"/>
  <c r="T103"/>
  <c r="R103"/>
  <c r="P103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1" r="L50"/>
  <c r="AM50"/>
  <c r="AM49"/>
  <c r="L49"/>
  <c r="AM47"/>
  <c r="L47"/>
  <c r="L45"/>
  <c r="L44"/>
  <c i="3" r="J453"/>
  <c r="J419"/>
  <c r="BK373"/>
  <c r="BK476"/>
  <c r="J697"/>
  <c i="4" r="BK187"/>
  <c r="J105"/>
  <c r="BK111"/>
  <c i="5" r="BK117"/>
  <c i="7" r="BK109"/>
  <c i="9" r="J119"/>
  <c i="10" r="J109"/>
  <c i="11" r="J131"/>
  <c r="BK166"/>
  <c i="12" r="BK125"/>
  <c i="14" r="BK140"/>
  <c r="J98"/>
  <c i="15" r="BK130"/>
  <c r="BK152"/>
  <c i="3" r="J552"/>
  <c r="BK463"/>
  <c r="BK161"/>
  <c r="BK704"/>
  <c i="4" r="BK99"/>
  <c r="J231"/>
  <c r="J240"/>
  <c i="5" r="BK141"/>
  <c i="7" r="J130"/>
  <c i="9" r="BK132"/>
  <c i="10" r="J115"/>
  <c i="11" r="J125"/>
  <c r="BK112"/>
  <c i="12" r="J110"/>
  <c i="13" r="BK104"/>
  <c i="15" r="J110"/>
  <c i="16" r="J98"/>
  <c i="3" r="J398"/>
  <c r="BK573"/>
  <c r="BK262"/>
  <c r="BK154"/>
  <c i="4" r="J150"/>
  <c r="J95"/>
  <c r="J156"/>
  <c i="5" r="BK101"/>
  <c i="7" r="BK121"/>
  <c i="8" r="J119"/>
  <c i="10" r="J121"/>
  <c r="BK126"/>
  <c i="11" r="BK104"/>
  <c r="BK110"/>
  <c i="12" r="J174"/>
  <c i="13" r="J106"/>
  <c i="14" r="BK130"/>
  <c i="15" r="J122"/>
  <c r="J104"/>
  <c i="2" r="J135"/>
  <c i="3" r="BK435"/>
  <c r="BK384"/>
  <c r="BK694"/>
  <c r="J391"/>
  <c r="J728"/>
  <c i="4" r="J197"/>
  <c r="BK140"/>
  <c r="BK210"/>
  <c r="J144"/>
  <c i="5" r="J111"/>
  <c i="7" r="J113"/>
  <c i="9" r="BK105"/>
  <c i="10" r="J150"/>
  <c i="11" r="BK158"/>
  <c r="J166"/>
  <c r="J104"/>
  <c i="13" r="J94"/>
  <c i="14" r="BK94"/>
  <c i="15" r="BK136"/>
  <c r="J102"/>
  <c i="2" r="J109"/>
  <c i="3" r="BK570"/>
  <c r="BK216"/>
  <c r="J357"/>
  <c r="BK701"/>
  <c i="4" r="BK107"/>
  <c r="J238"/>
  <c r="BK236"/>
  <c r="J223"/>
  <c i="5" r="BK144"/>
  <c i="8" r="J128"/>
  <c i="10" r="J130"/>
  <c r="BK103"/>
  <c i="11" r="BK188"/>
  <c i="12" r="BK176"/>
  <c r="J147"/>
  <c r="BK113"/>
  <c r="BK137"/>
  <c r="J106"/>
  <c r="J166"/>
  <c r="BK102"/>
  <c r="BK108"/>
  <c i="13" r="BK94"/>
  <c i="14" r="BK142"/>
  <c i="15" r="BK98"/>
  <c i="16" r="J116"/>
  <c i="3" r="BK597"/>
  <c r="J303"/>
  <c r="J624"/>
  <c r="BK408"/>
  <c r="BK630"/>
  <c r="BK451"/>
  <c r="J223"/>
  <c r="J524"/>
  <c r="J111"/>
  <c r="BK132"/>
  <c r="J704"/>
  <c i="4" r="BK179"/>
  <c r="BK148"/>
  <c r="BK154"/>
  <c r="BK229"/>
  <c i="5" r="BK133"/>
  <c i="7" r="J116"/>
  <c i="8" r="J101"/>
  <c i="10" r="J145"/>
  <c r="BK121"/>
  <c i="11" r="J102"/>
  <c r="BK168"/>
  <c i="12" r="J184"/>
  <c r="J141"/>
  <c i="14" r="J148"/>
  <c r="BK108"/>
  <c i="15" r="J134"/>
  <c i="16" r="BK112"/>
  <c i="2" r="J125"/>
  <c i="3" r="BK357"/>
  <c r="BK644"/>
  <c r="J373"/>
  <c i="4" r="BK204"/>
  <c r="BK174"/>
  <c r="J183"/>
  <c i="5" r="J124"/>
  <c i="7" r="J107"/>
  <c i="9" r="J132"/>
  <c i="10" r="BK107"/>
  <c r="BK145"/>
  <c i="11" r="J92"/>
  <c r="BK152"/>
  <c i="12" r="J180"/>
  <c i="14" r="BK136"/>
  <c i="15" r="BK112"/>
  <c r="BK126"/>
  <c i="3" r="BK495"/>
  <c r="J644"/>
  <c r="J413"/>
  <c r="BK638"/>
  <c i="4" r="BK113"/>
  <c r="J117"/>
  <c r="BK115"/>
  <c i="5" r="BK113"/>
  <c i="7" r="BK125"/>
  <c i="10" r="BK109"/>
  <c i="11" r="J168"/>
  <c r="J96"/>
  <c r="J170"/>
  <c i="14" r="BK148"/>
  <c i="15" r="BK124"/>
  <c i="2" r="J99"/>
  <c i="3" r="BK413"/>
  <c r="J233"/>
  <c r="J331"/>
  <c r="BK271"/>
  <c i="4" r="BK212"/>
  <c r="BK156"/>
  <c r="BK197"/>
  <c i="5" r="BK135"/>
  <c i="6" r="J98"/>
  <c i="8" r="J104"/>
  <c i="9" r="BK123"/>
  <c i="10" r="BK152"/>
  <c i="11" r="J114"/>
  <c r="BK125"/>
  <c i="12" r="BK170"/>
  <c r="J117"/>
  <c i="14" r="J140"/>
  <c r="J100"/>
  <c i="15" r="J100"/>
  <c i="16" r="BK98"/>
  <c i="2" r="BK93"/>
  <c i="3" r="BK587"/>
  <c r="J659"/>
  <c r="BK180"/>
  <c r="BK204"/>
  <c r="BK697"/>
  <c i="4" r="J128"/>
  <c r="J164"/>
  <c r="BK242"/>
  <c i="6" r="J112"/>
  <c i="7" r="J105"/>
  <c i="9" r="BK119"/>
  <c i="11" r="J90"/>
  <c r="BK129"/>
  <c i="12" r="J125"/>
  <c i="13" r="J96"/>
  <c i="14" r="J122"/>
  <c r="BK128"/>
  <c i="15" r="J108"/>
  <c r="J124"/>
  <c i="2" r="BK135"/>
  <c i="3" r="BK366"/>
  <c r="J350"/>
  <c r="BK441"/>
  <c r="J336"/>
  <c i="4" r="J154"/>
  <c r="J132"/>
  <c r="J179"/>
  <c i="5" r="BK121"/>
  <c i="7" r="J132"/>
  <c i="8" r="BK104"/>
  <c i="9" r="BK99"/>
  <c i="10" r="J132"/>
  <c i="11" r="BK135"/>
  <c r="BK156"/>
  <c i="12" r="BK162"/>
  <c r="BK178"/>
  <c r="BK145"/>
  <c r="BK188"/>
  <c r="BK143"/>
  <c r="BK93"/>
  <c i="14" r="J118"/>
  <c i="15" r="J148"/>
  <c r="J132"/>
  <c i="2" r="BK122"/>
  <c i="3" r="BK350"/>
  <c r="J558"/>
  <c r="BK618"/>
  <c r="BK331"/>
  <c i="4" r="J176"/>
  <c r="J217"/>
  <c r="BK181"/>
  <c i="6" r="J103"/>
  <c i="8" r="BK113"/>
  <c i="9" r="BK130"/>
  <c i="10" r="J111"/>
  <c i="11" r="BK121"/>
  <c r="J108"/>
  <c i="12" r="J145"/>
  <c i="13" r="BK106"/>
  <c i="14" r="BK144"/>
  <c i="15" r="BK134"/>
  <c i="16" r="BK106"/>
  <c r="J108"/>
  <c i="2" r="BK109"/>
  <c i="3" r="J123"/>
  <c r="BK458"/>
  <c r="BK430"/>
  <c r="J180"/>
  <c i="4" r="BK95"/>
  <c r="BK109"/>
  <c r="J236"/>
  <c i="6" r="BK103"/>
  <c i="8" r="BK111"/>
  <c i="10" r="BK154"/>
  <c i="11" r="J192"/>
  <c r="J135"/>
  <c i="12" r="BK157"/>
  <c i="13" r="BK100"/>
  <c i="14" r="BK132"/>
  <c i="15" r="J142"/>
  <c r="J120"/>
  <c i="3" r="J593"/>
  <c r="BK320"/>
  <c r="BK492"/>
  <c r="BK424"/>
  <c i="4" r="J206"/>
  <c r="BK162"/>
  <c i="5" r="BK106"/>
  <c i="6" r="J101"/>
  <c i="8" r="J115"/>
  <c i="10" r="BK123"/>
  <c i="11" r="BK190"/>
  <c r="J178"/>
  <c r="BK106"/>
  <c i="13" r="BK102"/>
  <c i="14" r="J136"/>
  <c i="16" r="J106"/>
  <c i="3" r="J577"/>
  <c r="J672"/>
  <c r="J132"/>
  <c r="BK713"/>
  <c i="4" r="BK201"/>
  <c r="J204"/>
  <c r="J109"/>
  <c i="5" r="BK148"/>
  <c i="6" r="J116"/>
  <c i="8" r="J117"/>
  <c i="9" r="BK115"/>
  <c i="10" r="J123"/>
  <c i="11" r="BK139"/>
  <c r="BK182"/>
  <c i="12" r="J188"/>
  <c r="BK164"/>
  <c i="14" r="BK106"/>
  <c r="J94"/>
  <c i="15" r="J146"/>
  <c i="16" r="BK116"/>
  <c i="2" r="J103"/>
  <c i="3" r="J320"/>
  <c r="J277"/>
  <c r="J495"/>
  <c r="BK347"/>
  <c i="4" r="BK217"/>
  <c r="BK142"/>
  <c r="BK215"/>
  <c i="5" r="J117"/>
  <c i="7" r="BK134"/>
  <c i="9" r="J110"/>
  <c i="10" r="J143"/>
  <c i="11" r="BK131"/>
  <c r="BK102"/>
  <c r="BK98"/>
  <c i="12" r="J113"/>
  <c i="14" r="J142"/>
  <c r="BK112"/>
  <c i="15" r="BK140"/>
  <c i="2" r="J128"/>
  <c i="3" r="BK604"/>
  <c r="J210"/>
  <c r="J101"/>
  <c r="J161"/>
  <c i="4" r="J99"/>
  <c r="BK166"/>
  <c r="J103"/>
  <c i="5" r="BK131"/>
  <c i="6" r="J105"/>
  <c i="7" r="J99"/>
  <c i="10" r="BK130"/>
  <c r="J103"/>
  <c i="11" r="BK192"/>
  <c r="BK172"/>
  <c i="12" r="J164"/>
  <c r="J119"/>
  <c r="BK160"/>
  <c r="BK127"/>
  <c r="BK97"/>
  <c r="J121"/>
  <c r="BK123"/>
  <c i="14" r="J138"/>
  <c r="BK122"/>
  <c i="15" r="BK144"/>
  <c i="16" r="BK104"/>
  <c i="3" r="BK398"/>
  <c r="BK681"/>
  <c r="J441"/>
  <c i="4" r="J181"/>
  <c r="BK152"/>
  <c r="J191"/>
  <c i="5" r="BK146"/>
  <c i="7" r="J103"/>
  <c i="9" r="J108"/>
  <c i="10" r="J152"/>
  <c i="11" r="J98"/>
  <c r="BK92"/>
  <c i="12" r="J157"/>
  <c i="14" r="J106"/>
  <c i="15" r="J126"/>
  <c r="J98"/>
  <c r="J130"/>
  <c i="3" r="J361"/>
  <c r="J154"/>
  <c r="BK198"/>
  <c r="J722"/>
  <c i="4" r="BK160"/>
  <c r="BK146"/>
  <c r="J136"/>
  <c i="5" r="BK124"/>
  <c i="6" r="BK116"/>
  <c i="8" r="BK122"/>
  <c i="10" r="J113"/>
  <c i="11" r="J174"/>
  <c r="J106"/>
  <c i="12" r="J93"/>
  <c r="J123"/>
  <c i="14" r="BK154"/>
  <c r="BK138"/>
  <c i="15" r="BK122"/>
  <c i="16" r="BK118"/>
  <c i="3" r="J611"/>
  <c r="BK380"/>
  <c r="BK341"/>
  <c r="J424"/>
  <c i="4" r="J158"/>
  <c r="BK221"/>
  <c r="BK176"/>
  <c i="5" r="J106"/>
  <c i="6" r="J107"/>
  <c i="8" r="BK99"/>
  <c i="10" r="J154"/>
  <c r="J134"/>
  <c i="11" r="BK141"/>
  <c r="BK164"/>
  <c i="12" r="J133"/>
  <c i="14" r="J156"/>
  <c i="15" r="BK96"/>
  <c i="2" r="BK99"/>
  <c i="3" r="J256"/>
  <c r="J448"/>
  <c r="BK403"/>
  <c r="J701"/>
  <c i="4" r="BK136"/>
  <c r="BK172"/>
  <c r="J142"/>
  <c i="5" r="J135"/>
  <c i="6" r="BK109"/>
  <c i="7" r="BK103"/>
  <c i="9" r="J130"/>
  <c r="J113"/>
  <c i="10" r="BK99"/>
  <c i="11" r="J182"/>
  <c r="BK174"/>
  <c i="12" r="J149"/>
  <c r="BK168"/>
  <c i="13" r="J102"/>
  <c i="14" r="J112"/>
  <c i="15" r="BK142"/>
  <c r="BK104"/>
  <c i="2" r="J116"/>
  <c i="3" r="BK486"/>
  <c r="J430"/>
  <c r="J463"/>
  <c r="J347"/>
  <c r="BK256"/>
  <c i="4" r="BK195"/>
  <c r="J123"/>
  <c r="BK193"/>
  <c i="5" r="J127"/>
  <c i="7" r="BK105"/>
  <c i="8" r="BK124"/>
  <c i="9" r="J101"/>
  <c i="10" r="J105"/>
  <c i="11" r="J127"/>
  <c r="J137"/>
  <c i="12" r="BK139"/>
  <c i="14" r="BK152"/>
  <c r="J150"/>
  <c r="BK146"/>
  <c i="15" r="J136"/>
  <c i="16" r="BK102"/>
  <c i="3" r="BK558"/>
  <c r="J499"/>
  <c r="J570"/>
  <c r="BK233"/>
  <c r="J138"/>
  <c i="4" r="J199"/>
  <c r="J126"/>
  <c r="J140"/>
  <c r="J152"/>
  <c i="5" r="BK111"/>
  <c i="7" r="BK107"/>
  <c i="8" r="J113"/>
  <c i="9" r="J105"/>
  <c i="10" r="BK136"/>
  <c i="11" r="J112"/>
  <c r="BK127"/>
  <c i="12" r="BK166"/>
  <c r="J127"/>
  <c r="J155"/>
  <c r="BK155"/>
  <c r="J151"/>
  <c i="13" r="BK92"/>
  <c i="14" r="J144"/>
  <c i="15" r="J128"/>
  <c r="BK114"/>
  <c i="16" r="BK96"/>
  <c i="3" r="J366"/>
  <c r="BK303"/>
  <c r="BK453"/>
  <c i="4" r="BK123"/>
  <c r="BK185"/>
  <c r="BK97"/>
  <c i="5" r="J108"/>
  <c i="7" r="J101"/>
  <c i="9" r="J121"/>
  <c i="10" r="J147"/>
  <c i="11" r="J129"/>
  <c r="J121"/>
  <c i="12" r="BK186"/>
  <c i="14" r="BK118"/>
  <c i="15" r="BK106"/>
  <c r="J144"/>
  <c i="16" r="J118"/>
  <c i="3" r="J341"/>
  <c r="BK210"/>
  <c r="BK518"/>
  <c r="J377"/>
  <c r="J192"/>
  <c i="4" r="BK134"/>
  <c r="BK206"/>
  <c r="J215"/>
  <c i="5" r="J133"/>
  <c r="BK115"/>
  <c i="7" r="BK132"/>
  <c i="9" r="J123"/>
  <c i="10" r="BK113"/>
  <c i="11" r="J154"/>
  <c r="J190"/>
  <c i="12" r="BK133"/>
  <c i="13" r="BK98"/>
  <c i="14" r="J108"/>
  <c i="15" r="BK146"/>
  <c i="2" r="J93"/>
  <c i="3" r="BK419"/>
  <c r="BK624"/>
  <c r="BK728"/>
  <c i="4" r="J130"/>
  <c r="J225"/>
  <c r="BK121"/>
  <c r="J160"/>
  <c i="6" r="BK114"/>
  <c i="8" r="J124"/>
  <c i="9" r="BK108"/>
  <c i="10" r="BK111"/>
  <c i="11" r="J149"/>
  <c i="12" r="BK184"/>
  <c i="14" r="J96"/>
  <c i="16" r="J102"/>
  <c i="3" r="BK461"/>
  <c r="J536"/>
  <c r="BK543"/>
  <c r="BK391"/>
  <c i="4" r="BK105"/>
  <c r="BK189"/>
  <c r="J172"/>
  <c i="5" r="J137"/>
  <c i="7" r="BK99"/>
  <c i="8" r="BK107"/>
  <c i="10" r="BK147"/>
  <c i="11" r="BK176"/>
  <c r="J133"/>
  <c r="J186"/>
  <c i="12" r="J153"/>
  <c i="13" r="J104"/>
  <c i="14" r="BK114"/>
  <c r="BK102"/>
  <c i="15" r="BK132"/>
  <c i="2" r="BK103"/>
  <c i="3" r="J681"/>
  <c r="J204"/>
  <c r="J543"/>
  <c r="BK186"/>
  <c r="BK173"/>
  <c r="BK145"/>
  <c i="4" r="BK117"/>
  <c r="BK103"/>
  <c r="J168"/>
  <c i="5" r="J148"/>
  <c i="7" r="J123"/>
  <c i="8" r="J126"/>
  <c i="10" r="BK150"/>
  <c r="J99"/>
  <c i="11" r="BK186"/>
  <c r="J184"/>
  <c i="12" r="BK95"/>
  <c i="14" r="BK104"/>
  <c r="J104"/>
  <c i="15" r="J152"/>
  <c i="16" r="BK108"/>
  <c i="3" r="J173"/>
  <c r="BK283"/>
  <c r="J262"/>
  <c r="BK499"/>
  <c r="BK552"/>
  <c i="4" r="J146"/>
  <c r="BK219"/>
  <c r="BK183"/>
  <c i="5" r="BK137"/>
  <c i="6" r="BK107"/>
  <c i="7" r="BK111"/>
  <c i="8" r="J99"/>
  <c i="10" r="J138"/>
  <c i="11" r="J94"/>
  <c r="J162"/>
  <c i="12" r="J137"/>
  <c r="J108"/>
  <c r="J172"/>
  <c r="BK121"/>
  <c r="J168"/>
  <c r="BK117"/>
  <c r="J139"/>
  <c i="13" r="J108"/>
  <c i="14" r="BK96"/>
  <c i="15" r="J96"/>
  <c i="1" r="AS59"/>
  <c i="3" r="J461"/>
  <c r="BK732"/>
  <c i="4" r="J115"/>
  <c r="J101"/>
  <c r="BK158"/>
  <c i="5" r="BK139"/>
  <c i="6" r="BK98"/>
  <c i="8" r="BK126"/>
  <c i="10" r="J107"/>
  <c i="11" r="J158"/>
  <c r="J180"/>
  <c r="J110"/>
  <c i="12" r="BK106"/>
  <c i="14" r="BK98"/>
  <c r="BK134"/>
  <c i="15" r="BK120"/>
  <c i="16" r="J110"/>
  <c i="3" r="J283"/>
  <c r="BK672"/>
  <c r="J198"/>
  <c r="J604"/>
  <c r="J403"/>
  <c i="4" r="J227"/>
  <c r="BK144"/>
  <c r="J93"/>
  <c i="5" r="J129"/>
  <c i="7" r="BK116"/>
  <c i="8" r="J109"/>
  <c i="9" r="J99"/>
  <c i="11" r="BK137"/>
  <c r="J172"/>
  <c i="12" r="J135"/>
  <c i="13" r="BK110"/>
  <c i="14" r="BK126"/>
  <c i="15" r="J150"/>
  <c i="16" r="J96"/>
  <c i="3" r="J271"/>
  <c r="J186"/>
  <c r="J384"/>
  <c r="BK289"/>
  <c i="4" r="J185"/>
  <c r="J111"/>
  <c r="J166"/>
  <c r="J187"/>
  <c i="5" r="J139"/>
  <c i="7" r="BK130"/>
  <c i="9" r="J128"/>
  <c r="BK103"/>
  <c i="10" r="BK115"/>
  <c i="11" r="BK116"/>
  <c r="BK149"/>
  <c i="13" r="BK108"/>
  <c i="15" r="BK102"/>
  <c i="2" r="BK116"/>
  <c i="3" r="J655"/>
  <c r="BK245"/>
  <c r="BK725"/>
  <c i="4" r="J193"/>
  <c r="BK233"/>
  <c r="BK130"/>
  <c r="BK227"/>
  <c i="5" r="J121"/>
  <c i="7" r="J127"/>
  <c i="9" r="BK101"/>
  <c i="10" r="J119"/>
  <c r="BK119"/>
  <c i="11" r="J123"/>
  <c r="J156"/>
  <c i="12" r="BK115"/>
  <c i="13" r="J110"/>
  <c i="14" r="BK156"/>
  <c r="J132"/>
  <c i="15" r="BK94"/>
  <c i="16" r="BK94"/>
  <c i="3" r="J564"/>
  <c r="BK448"/>
  <c r="BK239"/>
  <c r="BK593"/>
  <c r="J638"/>
  <c r="BK456"/>
  <c i="4" r="BK238"/>
  <c r="BK164"/>
  <c r="J107"/>
  <c i="5" r="J113"/>
  <c i="7" r="J125"/>
  <c i="8" r="BK119"/>
  <c i="10" r="J136"/>
  <c r="J128"/>
  <c i="11" r="BK147"/>
  <c r="J147"/>
  <c i="12" r="J178"/>
  <c i="13" r="BK96"/>
  <c i="14" r="BK120"/>
  <c i="15" r="BK118"/>
  <c r="BK128"/>
  <c i="3" r="J618"/>
  <c r="J476"/>
  <c r="J435"/>
  <c r="BK295"/>
  <c r="J451"/>
  <c i="4" r="J208"/>
  <c r="J148"/>
  <c r="BK240"/>
  <c i="5" r="J115"/>
  <c i="7" r="J121"/>
  <c i="8" r="J111"/>
  <c i="9" r="J117"/>
  <c i="11" r="J145"/>
  <c r="BK170"/>
  <c r="J141"/>
  <c i="12" r="BK151"/>
  <c r="J95"/>
  <c r="J176"/>
  <c r="J129"/>
  <c r="J182"/>
  <c r="BK129"/>
  <c r="J162"/>
  <c i="13" r="BK112"/>
  <c i="14" r="J154"/>
  <c i="15" r="J112"/>
  <c r="J116"/>
  <c i="3" r="BK111"/>
  <c r="BK524"/>
  <c r="J289"/>
  <c r="BK192"/>
  <c r="BK577"/>
  <c r="BK361"/>
  <c r="BK652"/>
  <c r="J446"/>
  <c r="BK336"/>
  <c r="BK314"/>
  <c r="BK223"/>
  <c i="4" r="BK225"/>
  <c r="J134"/>
  <c i="5" r="J101"/>
  <c i="6" r="J114"/>
  <c i="7" r="J118"/>
  <c i="9" r="BK113"/>
  <c i="10" r="J117"/>
  <c i="11" r="BK178"/>
  <c r="J143"/>
  <c i="12" r="J104"/>
  <c r="BK100"/>
  <c i="14" r="J124"/>
  <c r="J152"/>
  <c i="3" r="BK655"/>
  <c r="BK101"/>
  <c r="BK611"/>
  <c r="BK536"/>
  <c r="J732"/>
  <c i="4" r="BK168"/>
  <c r="J195"/>
  <c i="5" r="J144"/>
  <c i="6" r="BK101"/>
  <c i="7" r="J111"/>
  <c i="9" r="J115"/>
  <c i="10" r="J126"/>
  <c i="11" r="J164"/>
  <c r="J119"/>
  <c i="12" r="BK104"/>
  <c i="14" r="BK150"/>
  <c r="BK100"/>
  <c i="15" r="BK138"/>
  <c i="16" r="BK110"/>
  <c i="3" r="J512"/>
  <c r="J216"/>
  <c r="BK530"/>
  <c i="4" r="BK231"/>
  <c r="J189"/>
  <c r="J170"/>
  <c r="BK101"/>
  <c i="5" r="J104"/>
  <c i="7" r="BK127"/>
  <c i="8" r="BK117"/>
  <c i="10" r="BK117"/>
  <c r="BK132"/>
  <c i="11" r="BK96"/>
  <c r="BK114"/>
  <c i="15" r="BK116"/>
  <c i="16" r="J104"/>
  <c i="3" r="J587"/>
  <c r="J694"/>
  <c r="BK123"/>
  <c r="J458"/>
  <c i="4" r="BK119"/>
  <c r="BK138"/>
  <c r="J242"/>
  <c i="5" r="BK127"/>
  <c i="7" r="BK118"/>
  <c i="8" r="J122"/>
  <c i="9" r="BK126"/>
  <c i="10" r="BK105"/>
  <c i="11" r="BK162"/>
  <c r="BK94"/>
  <c r="J116"/>
  <c i="12" r="J100"/>
  <c i="14" r="J110"/>
  <c r="J116"/>
  <c i="15" r="BK108"/>
  <c r="J106"/>
  <c i="16" r="J94"/>
  <c i="3" r="J314"/>
  <c r="J518"/>
  <c r="J408"/>
  <c r="J573"/>
  <c r="J713"/>
  <c i="4" r="J121"/>
  <c r="J229"/>
  <c r="BK191"/>
  <c i="5" r="BK129"/>
  <c i="6" r="J109"/>
  <c i="8" r="BK115"/>
  <c i="10" r="BK134"/>
  <c i="11" r="BK184"/>
  <c r="BK119"/>
  <c r="BK143"/>
  <c i="12" r="J97"/>
  <c i="14" r="J120"/>
  <c r="J102"/>
  <c i="15" r="J94"/>
  <c i="16" r="J100"/>
  <c i="3" r="J630"/>
  <c r="BK377"/>
  <c r="BK659"/>
  <c r="J295"/>
  <c i="4" r="BK170"/>
  <c r="J212"/>
  <c r="J201"/>
  <c i="5" r="J141"/>
  <c i="6" r="BK112"/>
  <c i="9" r="BK121"/>
  <c i="10" r="BK143"/>
  <c i="11" r="BK133"/>
  <c r="J139"/>
  <c r="J100"/>
  <c i="12" r="BK131"/>
  <c r="BK180"/>
  <c r="BK141"/>
  <c r="BK174"/>
  <c r="BK110"/>
  <c r="BK147"/>
  <c i="14" r="J146"/>
  <c r="J134"/>
  <c i="15" r="BK110"/>
  <c i="16" r="BK100"/>
  <c i="3" r="BK446"/>
  <c r="BK722"/>
  <c i="4" r="J210"/>
  <c r="J219"/>
  <c r="J233"/>
  <c i="5" r="BK104"/>
  <c i="7" r="BK123"/>
  <c i="8" r="BK101"/>
  <c i="9" r="J126"/>
  <c i="10" r="BK138"/>
  <c i="11" r="BK145"/>
  <c r="BK123"/>
  <c i="12" r="BK119"/>
  <c i="13" r="J98"/>
  <c i="14" r="J130"/>
  <c i="15" r="J140"/>
  <c i="16" r="J114"/>
  <c i="2" r="J122"/>
  <c i="3" r="BK564"/>
  <c r="J353"/>
  <c r="J145"/>
  <c r="J530"/>
  <c i="4" r="J113"/>
  <c r="BK93"/>
  <c r="J162"/>
  <c i="5" r="J146"/>
  <c i="7" r="J109"/>
  <c i="9" r="J103"/>
  <c i="10" r="BK101"/>
  <c i="11" r="BK108"/>
  <c r="BK154"/>
  <c i="12" r="J170"/>
  <c i="13" r="J100"/>
  <c i="14" r="BK116"/>
  <c r="BK124"/>
  <c i="15" r="BK150"/>
  <c i="1" r="AS68"/>
  <c i="3" r="J652"/>
  <c r="BK277"/>
  <c i="4" r="BK132"/>
  <c r="BK199"/>
  <c i="5" r="BK108"/>
  <c i="7" r="J134"/>
  <c i="8" r="BK128"/>
  <c i="9" r="BK110"/>
  <c i="10" r="J141"/>
  <c i="11" r="J152"/>
  <c r="J188"/>
  <c i="13" r="J92"/>
  <c i="15" r="J114"/>
  <c i="2" r="BK125"/>
  <c i="3" r="J245"/>
  <c r="J456"/>
  <c r="J380"/>
  <c i="4" r="BK150"/>
  <c r="BK223"/>
  <c i="3" r="BK353"/>
  <c i="4" r="J174"/>
  <c r="BK126"/>
  <c i="5" r="J119"/>
  <c i="6" r="BK105"/>
  <c i="8" r="J107"/>
  <c i="9" r="BK117"/>
  <c i="10" r="BK128"/>
  <c i="11" r="BK90"/>
  <c r="BK180"/>
  <c i="12" r="BK153"/>
  <c r="J143"/>
  <c i="14" r="J128"/>
  <c i="15" r="J138"/>
  <c r="J118"/>
  <c i="2" r="BK128"/>
  <c i="3" r="BK138"/>
  <c r="J492"/>
  <c r="J486"/>
  <c r="J725"/>
  <c i="4" r="J221"/>
  <c r="BK128"/>
  <c r="J119"/>
  <c i="5" r="BK119"/>
  <c i="7" r="BK113"/>
  <c i="9" r="BK128"/>
  <c i="10" r="BK141"/>
  <c i="11" r="J176"/>
  <c r="BK100"/>
  <c i="12" r="BK172"/>
  <c r="BK135"/>
  <c r="J186"/>
  <c r="BK149"/>
  <c r="J102"/>
  <c r="J160"/>
  <c r="BK182"/>
  <c r="J115"/>
  <c i="14" r="J126"/>
  <c r="BK110"/>
  <c i="15" r="BK100"/>
  <c i="16" r="BK114"/>
  <c i="3" r="BK512"/>
  <c r="J239"/>
  <c r="J597"/>
  <c i="4" r="BK208"/>
  <c r="J97"/>
  <c r="J138"/>
  <c i="5" r="J131"/>
  <c i="7" r="BK101"/>
  <c i="8" r="BK109"/>
  <c i="10" r="J101"/>
  <c i="11" r="BK160"/>
  <c r="J160"/>
  <c i="12" r="J131"/>
  <c i="13" r="J112"/>
  <c i="14" r="J114"/>
  <c i="15" r="BK148"/>
  <c i="16" r="J112"/>
  <c i="3" l="1" r="R270"/>
  <c r="T383"/>
  <c r="P576"/>
  <c i="4" r="R92"/>
  <c r="R178"/>
  <c r="R203"/>
  <c r="R235"/>
  <c i="15" r="T93"/>
  <c r="T92"/>
  <c i="2" r="T115"/>
  <c i="3" r="T270"/>
  <c r="T346"/>
  <c r="R365"/>
  <c r="R498"/>
  <c r="P658"/>
  <c i="4" r="T125"/>
  <c r="P214"/>
  <c i="5" r="R103"/>
  <c r="BK126"/>
  <c r="J126"/>
  <c r="J73"/>
  <c r="T143"/>
  <c i="6" r="R100"/>
  <c i="7" r="T98"/>
  <c r="R115"/>
  <c r="BK129"/>
  <c r="J129"/>
  <c r="J72"/>
  <c i="8" r="BK98"/>
  <c r="J98"/>
  <c r="J69"/>
  <c r="T121"/>
  <c i="9" r="BK98"/>
  <c r="J98"/>
  <c r="J69"/>
  <c r="R112"/>
  <c i="10" r="BK125"/>
  <c r="J125"/>
  <c r="J70"/>
  <c r="R140"/>
  <c i="11" r="BK89"/>
  <c r="BK151"/>
  <c r="J151"/>
  <c r="J66"/>
  <c i="12" r="T112"/>
  <c i="13" r="BK91"/>
  <c r="J91"/>
  <c r="J67"/>
  <c i="14" r="R93"/>
  <c r="R92"/>
  <c i="15" r="R93"/>
  <c r="R92"/>
  <c i="2" r="T92"/>
  <c r="T91"/>
  <c r="T90"/>
  <c i="3" r="P110"/>
  <c r="BK383"/>
  <c r="J383"/>
  <c r="J72"/>
  <c r="P498"/>
  <c r="T658"/>
  <c i="4" r="BK92"/>
  <c r="J92"/>
  <c r="J64"/>
  <c r="R125"/>
  <c r="BK214"/>
  <c r="J214"/>
  <c r="J68"/>
  <c r="BK235"/>
  <c r="J235"/>
  <c r="J69"/>
  <c i="5" r="P103"/>
  <c r="T103"/>
  <c r="R143"/>
  <c i="6" r="R111"/>
  <c i="7" r="BK98"/>
  <c r="J98"/>
  <c r="J69"/>
  <c r="P115"/>
  <c r="R120"/>
  <c i="8" r="P98"/>
  <c r="P106"/>
  <c r="R121"/>
  <c i="9" r="T98"/>
  <c r="R107"/>
  <c r="BK125"/>
  <c r="J125"/>
  <c r="J72"/>
  <c i="10" r="R98"/>
  <c r="BK140"/>
  <c r="J140"/>
  <c r="J71"/>
  <c r="BK149"/>
  <c r="J149"/>
  <c r="J72"/>
  <c i="11" r="P151"/>
  <c i="12" r="P112"/>
  <c i="14" r="P93"/>
  <c r="P92"/>
  <c i="1" r="AU70"/>
  <c i="2" r="P92"/>
  <c r="BK115"/>
  <c r="J115"/>
  <c r="J67"/>
  <c i="3" r="BK270"/>
  <c r="J270"/>
  <c r="J67"/>
  <c r="R383"/>
  <c r="R576"/>
  <c i="4" r="T92"/>
  <c r="BK178"/>
  <c r="J178"/>
  <c r="J66"/>
  <c r="T214"/>
  <c i="5" r="BK103"/>
  <c r="J103"/>
  <c r="J70"/>
  <c r="R110"/>
  <c r="T126"/>
  <c i="6" r="P100"/>
  <c r="T111"/>
  <c i="7" r="P98"/>
  <c r="BK120"/>
  <c r="J120"/>
  <c r="J71"/>
  <c r="P129"/>
  <c i="8" r="T98"/>
  <c r="T106"/>
  <c i="9" r="P98"/>
  <c r="BK107"/>
  <c r="J107"/>
  <c r="J70"/>
  <c r="T107"/>
  <c r="R125"/>
  <c i="10" r="BK98"/>
  <c r="BK97"/>
  <c r="BK96"/>
  <c r="J96"/>
  <c r="P125"/>
  <c r="T140"/>
  <c i="11" r="P89"/>
  <c r="T151"/>
  <c i="12" r="BK112"/>
  <c r="J112"/>
  <c r="J67"/>
  <c r="BK159"/>
  <c r="J159"/>
  <c r="J68"/>
  <c i="13" r="P91"/>
  <c i="1" r="AU69"/>
  <c i="14" r="T93"/>
  <c r="T92"/>
  <c i="11" r="R89"/>
  <c r="P118"/>
  <c i="12" r="P92"/>
  <c r="R92"/>
  <c r="T99"/>
  <c r="R159"/>
  <c i="16" r="BK93"/>
  <c r="J93"/>
  <c r="J68"/>
  <c i="2" r="R115"/>
  <c i="3" r="BK110"/>
  <c r="P270"/>
  <c r="P346"/>
  <c r="P365"/>
  <c r="BK498"/>
  <c r="J498"/>
  <c r="J73"/>
  <c r="T576"/>
  <c i="4" r="P125"/>
  <c r="BK203"/>
  <c r="J203"/>
  <c r="J67"/>
  <c r="T203"/>
  <c r="P235"/>
  <c i="5" r="BK110"/>
  <c r="J110"/>
  <c r="J71"/>
  <c r="BK143"/>
  <c r="J143"/>
  <c r="J74"/>
  <c i="6" r="BK100"/>
  <c r="J100"/>
  <c r="J70"/>
  <c r="P111"/>
  <c r="P96"/>
  <c r="P95"/>
  <c i="1" r="AU61"/>
  <c i="7" r="P120"/>
  <c r="R129"/>
  <c i="8" r="BK121"/>
  <c r="J121"/>
  <c r="J72"/>
  <c i="9" r="P107"/>
  <c r="T112"/>
  <c i="10" r="T98"/>
  <c r="P140"/>
  <c r="T149"/>
  <c i="11" r="T89"/>
  <c r="R118"/>
  <c i="12" r="R112"/>
  <c i="14" r="BK93"/>
  <c r="BK92"/>
  <c r="J92"/>
  <c r="J67"/>
  <c i="15" r="BK93"/>
  <c r="BK92"/>
  <c r="J92"/>
  <c i="16" r="P93"/>
  <c r="P92"/>
  <c i="1" r="AU72"/>
  <c i="2" r="R92"/>
  <c r="R91"/>
  <c r="R90"/>
  <c i="3" r="T110"/>
  <c r="T99"/>
  <c r="P383"/>
  <c r="P364"/>
  <c r="BK576"/>
  <c r="J576"/>
  <c r="J74"/>
  <c r="BK658"/>
  <c r="J658"/>
  <c r="J75"/>
  <c i="4" r="BK125"/>
  <c r="J125"/>
  <c r="J65"/>
  <c r="P178"/>
  <c r="P203"/>
  <c r="T235"/>
  <c i="5" r="P110"/>
  <c r="P126"/>
  <c r="P143"/>
  <c i="6" r="BK111"/>
  <c r="J111"/>
  <c r="J71"/>
  <c i="7" r="R98"/>
  <c r="R97"/>
  <c r="R96"/>
  <c r="T115"/>
  <c r="T129"/>
  <c i="8" r="BK106"/>
  <c r="J106"/>
  <c r="J71"/>
  <c r="P121"/>
  <c i="9" r="R98"/>
  <c r="R97"/>
  <c r="R96"/>
  <c r="BK112"/>
  <c r="J112"/>
  <c r="J71"/>
  <c r="T125"/>
  <c i="10" r="P98"/>
  <c r="P97"/>
  <c r="P96"/>
  <c i="1" r="AU65"/>
  <c i="10" r="T125"/>
  <c r="P149"/>
  <c i="11" r="R151"/>
  <c i="12" r="BK92"/>
  <c r="J92"/>
  <c r="J65"/>
  <c r="BK99"/>
  <c r="J99"/>
  <c r="J66"/>
  <c r="P99"/>
  <c r="T159"/>
  <c i="13" r="T91"/>
  <c i="15" r="P93"/>
  <c r="P92"/>
  <c i="1" r="AU71"/>
  <c i="16" r="R93"/>
  <c r="R92"/>
  <c i="2" r="BK92"/>
  <c r="J92"/>
  <c r="J65"/>
  <c r="P115"/>
  <c i="3" r="R110"/>
  <c r="R99"/>
  <c r="BK346"/>
  <c r="J346"/>
  <c r="J68"/>
  <c r="R346"/>
  <c r="BK365"/>
  <c r="J365"/>
  <c r="J71"/>
  <c r="T365"/>
  <c r="T498"/>
  <c r="R658"/>
  <c i="4" r="P92"/>
  <c r="P91"/>
  <c i="1" r="AU58"/>
  <c i="4" r="T178"/>
  <c r="R214"/>
  <c i="5" r="T110"/>
  <c r="R126"/>
  <c i="6" r="T100"/>
  <c r="T96"/>
  <c r="T95"/>
  <c i="7" r="BK115"/>
  <c r="J115"/>
  <c r="J70"/>
  <c r="T120"/>
  <c i="8" r="R98"/>
  <c r="R106"/>
  <c i="9" r="P112"/>
  <c r="P125"/>
  <c i="10" r="R125"/>
  <c r="R149"/>
  <c i="11" r="BK118"/>
  <c r="J118"/>
  <c r="J65"/>
  <c r="T118"/>
  <c i="12" r="T92"/>
  <c r="T91"/>
  <c r="T90"/>
  <c r="R99"/>
  <c r="P159"/>
  <c i="13" r="R91"/>
  <c i="16" r="T93"/>
  <c r="T92"/>
  <c i="3" r="BK100"/>
  <c r="J100"/>
  <c r="J65"/>
  <c r="BK731"/>
  <c r="J731"/>
  <c r="J76"/>
  <c i="2" r="BK102"/>
  <c r="J102"/>
  <c r="J66"/>
  <c i="6" r="BK97"/>
  <c r="BK96"/>
  <c r="J96"/>
  <c r="J68"/>
  <c i="14" r="E52"/>
  <c i="3" r="BK360"/>
  <c r="J360"/>
  <c r="J69"/>
  <c i="5" r="BK100"/>
  <c r="BK99"/>
  <c r="J99"/>
  <c r="J68"/>
  <c r="BK123"/>
  <c r="J123"/>
  <c r="J72"/>
  <c i="8" r="BK103"/>
  <c r="J103"/>
  <c r="J70"/>
  <c i="2" r="BK134"/>
  <c r="J134"/>
  <c r="J68"/>
  <c i="15" r="J93"/>
  <c r="J68"/>
  <c i="16" r="J88"/>
  <c r="BE98"/>
  <c r="BE104"/>
  <c r="BE108"/>
  <c r="F63"/>
  <c r="F88"/>
  <c r="BE96"/>
  <c r="BE100"/>
  <c r="BE118"/>
  <c i="15" r="J67"/>
  <c i="16" r="BE110"/>
  <c r="J86"/>
  <c r="BE112"/>
  <c r="E52"/>
  <c r="BE114"/>
  <c r="BE116"/>
  <c r="J63"/>
  <c r="BE102"/>
  <c r="BE106"/>
  <c r="BE94"/>
  <c i="14" r="J93"/>
  <c r="J68"/>
  <c i="15" r="J63"/>
  <c r="F89"/>
  <c r="BE100"/>
  <c r="BE102"/>
  <c r="BE108"/>
  <c r="BE110"/>
  <c r="BE114"/>
  <c r="BE138"/>
  <c r="BE150"/>
  <c r="E52"/>
  <c r="BE118"/>
  <c r="BE148"/>
  <c r="J86"/>
  <c r="BE116"/>
  <c r="BE140"/>
  <c r="BE98"/>
  <c r="BE106"/>
  <c r="BE120"/>
  <c r="BE122"/>
  <c r="BE126"/>
  <c r="BE128"/>
  <c r="BE132"/>
  <c r="BE142"/>
  <c r="BE152"/>
  <c r="BE112"/>
  <c r="BE124"/>
  <c r="BE130"/>
  <c r="BE136"/>
  <c r="F62"/>
  <c r="BE94"/>
  <c r="BE96"/>
  <c r="BE104"/>
  <c r="BE134"/>
  <c r="J62"/>
  <c r="BE144"/>
  <c r="BE146"/>
  <c i="14" r="F88"/>
  <c r="BE94"/>
  <c r="BE144"/>
  <c r="F63"/>
  <c r="BE138"/>
  <c r="BE96"/>
  <c r="BE114"/>
  <c r="BE122"/>
  <c r="BE136"/>
  <c r="BE140"/>
  <c r="BE116"/>
  <c r="BE118"/>
  <c r="BE120"/>
  <c r="BE142"/>
  <c r="BE104"/>
  <c r="BE110"/>
  <c r="BE112"/>
  <c r="BE132"/>
  <c r="BE134"/>
  <c r="BE152"/>
  <c r="BE154"/>
  <c r="BE156"/>
  <c r="J86"/>
  <c r="BE98"/>
  <c r="BE102"/>
  <c r="BE106"/>
  <c r="BE126"/>
  <c r="BE128"/>
  <c r="BE130"/>
  <c r="BE150"/>
  <c r="J63"/>
  <c r="J88"/>
  <c r="BE108"/>
  <c r="BE146"/>
  <c r="BE148"/>
  <c r="BE100"/>
  <c r="BE124"/>
  <c i="13" r="J88"/>
  <c r="BE110"/>
  <c r="BE112"/>
  <c r="J85"/>
  <c r="F88"/>
  <c r="F62"/>
  <c r="J87"/>
  <c i="12" r="BK91"/>
  <c r="J91"/>
  <c r="J64"/>
  <c i="13" r="BE100"/>
  <c r="BE102"/>
  <c r="BE104"/>
  <c r="BE92"/>
  <c r="BE94"/>
  <c r="BE106"/>
  <c r="E52"/>
  <c r="BE96"/>
  <c r="BE98"/>
  <c r="BE108"/>
  <c i="11" r="J89"/>
  <c r="J64"/>
  <c i="12" r="BE113"/>
  <c r="BE160"/>
  <c r="BE162"/>
  <c r="BE176"/>
  <c r="BE182"/>
  <c r="E78"/>
  <c r="F87"/>
  <c r="BE102"/>
  <c r="BE123"/>
  <c r="BE139"/>
  <c r="BE143"/>
  <c r="J56"/>
  <c r="BE115"/>
  <c r="BE129"/>
  <c r="BE145"/>
  <c r="BE157"/>
  <c r="BE168"/>
  <c r="BE172"/>
  <c r="J86"/>
  <c r="BE95"/>
  <c r="BE110"/>
  <c r="BE117"/>
  <c r="BE119"/>
  <c r="BE121"/>
  <c r="BE155"/>
  <c r="BE164"/>
  <c r="BE141"/>
  <c r="BE166"/>
  <c r="BE178"/>
  <c r="BE180"/>
  <c r="BE97"/>
  <c r="BE100"/>
  <c r="BE106"/>
  <c r="BE127"/>
  <c r="BE131"/>
  <c r="BE137"/>
  <c r="BE147"/>
  <c r="BE149"/>
  <c r="BE151"/>
  <c r="BE153"/>
  <c r="BE186"/>
  <c r="J87"/>
  <c r="BE108"/>
  <c r="BE135"/>
  <c r="BE174"/>
  <c r="BE184"/>
  <c r="BE188"/>
  <c r="BE93"/>
  <c r="BE104"/>
  <c r="BE125"/>
  <c r="BE133"/>
  <c r="BE170"/>
  <c i="10" r="J97"/>
  <c r="J68"/>
  <c r="J98"/>
  <c r="J69"/>
  <c i="11" r="J56"/>
  <c r="J84"/>
  <c r="BE98"/>
  <c r="BE108"/>
  <c r="BE112"/>
  <c r="BE135"/>
  <c r="BE164"/>
  <c r="BE166"/>
  <c r="BE176"/>
  <c r="BE178"/>
  <c r="BE188"/>
  <c r="F58"/>
  <c r="BE96"/>
  <c r="BE102"/>
  <c r="BE116"/>
  <c r="BE133"/>
  <c r="BE141"/>
  <c r="BE143"/>
  <c r="BE170"/>
  <c r="BE184"/>
  <c i="10" r="J67"/>
  <c i="11" r="F59"/>
  <c r="J85"/>
  <c r="BE94"/>
  <c r="BE121"/>
  <c r="BE125"/>
  <c r="BE137"/>
  <c r="BE139"/>
  <c r="BE145"/>
  <c r="BE147"/>
  <c r="BE152"/>
  <c r="E76"/>
  <c r="BE92"/>
  <c r="BE104"/>
  <c r="BE123"/>
  <c r="BE127"/>
  <c r="BE158"/>
  <c r="BE160"/>
  <c r="BE168"/>
  <c r="BE90"/>
  <c r="BE100"/>
  <c r="BE110"/>
  <c r="BE114"/>
  <c r="BE156"/>
  <c r="BE172"/>
  <c r="BE174"/>
  <c r="BE186"/>
  <c r="BE190"/>
  <c r="BE106"/>
  <c r="BE129"/>
  <c r="BE131"/>
  <c r="BE192"/>
  <c r="BE119"/>
  <c r="BE149"/>
  <c r="BE154"/>
  <c r="BE162"/>
  <c r="BE180"/>
  <c r="BE182"/>
  <c i="10" r="BE99"/>
  <c r="BE109"/>
  <c r="BE111"/>
  <c r="BE117"/>
  <c r="BE132"/>
  <c r="BE152"/>
  <c r="BE154"/>
  <c r="J63"/>
  <c r="F62"/>
  <c r="J90"/>
  <c r="BE105"/>
  <c r="BE107"/>
  <c r="BE121"/>
  <c r="BE147"/>
  <c r="F63"/>
  <c r="BE130"/>
  <c r="BE145"/>
  <c r="BE115"/>
  <c r="BE119"/>
  <c r="BE128"/>
  <c r="BE134"/>
  <c r="J62"/>
  <c r="BE103"/>
  <c r="BE138"/>
  <c r="BE150"/>
  <c r="E52"/>
  <c r="BE101"/>
  <c r="BE113"/>
  <c r="BE123"/>
  <c r="BE126"/>
  <c r="BE143"/>
  <c r="BE136"/>
  <c r="BE141"/>
  <c i="9" r="J60"/>
  <c r="J63"/>
  <c r="F92"/>
  <c r="BE99"/>
  <c r="BE105"/>
  <c r="BE110"/>
  <c r="BE115"/>
  <c r="BE121"/>
  <c r="BE123"/>
  <c r="F63"/>
  <c i="8" r="BK97"/>
  <c r="BK96"/>
  <c r="J96"/>
  <c r="J67"/>
  <c i="9" r="BE117"/>
  <c r="J62"/>
  <c r="E82"/>
  <c r="BE101"/>
  <c r="BE103"/>
  <c r="BE108"/>
  <c r="BE113"/>
  <c r="BE119"/>
  <c r="BE128"/>
  <c r="BE130"/>
  <c r="BE132"/>
  <c r="BE126"/>
  <c i="8" r="J60"/>
  <c r="BE104"/>
  <c r="BE113"/>
  <c r="BE115"/>
  <c r="BE117"/>
  <c r="BE119"/>
  <c r="BE122"/>
  <c r="F62"/>
  <c r="BE101"/>
  <c i="7" r="BK97"/>
  <c r="J97"/>
  <c r="J68"/>
  <c i="8" r="E82"/>
  <c r="BE109"/>
  <c r="J62"/>
  <c r="BE99"/>
  <c r="BE111"/>
  <c r="F63"/>
  <c r="J93"/>
  <c r="BE107"/>
  <c r="BE124"/>
  <c r="BE126"/>
  <c r="BE128"/>
  <c i="7" r="J63"/>
  <c r="BE130"/>
  <c r="E52"/>
  <c r="J90"/>
  <c r="BE107"/>
  <c r="BE123"/>
  <c i="6" r="J97"/>
  <c r="J69"/>
  <c i="7" r="F63"/>
  <c r="BE125"/>
  <c r="BE127"/>
  <c r="J62"/>
  <c r="F92"/>
  <c r="BE101"/>
  <c r="BE116"/>
  <c r="BE121"/>
  <c i="6" r="BK95"/>
  <c r="J95"/>
  <c r="J67"/>
  <c i="7" r="BE99"/>
  <c r="BE105"/>
  <c r="BE132"/>
  <c r="BE103"/>
  <c r="BE134"/>
  <c r="BE109"/>
  <c r="BE111"/>
  <c r="BE113"/>
  <c r="BE118"/>
  <c i="6" r="J60"/>
  <c r="F92"/>
  <c r="BE101"/>
  <c i="5" r="BK98"/>
  <c r="J98"/>
  <c r="J67"/>
  <c i="6" r="E52"/>
  <c r="J63"/>
  <c r="BE103"/>
  <c r="BE107"/>
  <c r="BE109"/>
  <c r="BE112"/>
  <c i="5" r="J100"/>
  <c r="J69"/>
  <c i="6" r="BE114"/>
  <c r="BE98"/>
  <c r="F62"/>
  <c r="J91"/>
  <c r="BE105"/>
  <c r="BE116"/>
  <c i="5" r="BE101"/>
  <c r="BE104"/>
  <c r="BE108"/>
  <c r="BE131"/>
  <c r="BE133"/>
  <c r="E52"/>
  <c r="BE106"/>
  <c r="BE127"/>
  <c r="J62"/>
  <c r="F94"/>
  <c r="BE137"/>
  <c i="4" r="BK91"/>
  <c r="J91"/>
  <c r="J63"/>
  <c i="5" r="F95"/>
  <c r="BE111"/>
  <c r="BE135"/>
  <c r="J63"/>
  <c r="J92"/>
  <c r="BE117"/>
  <c r="BE144"/>
  <c r="BE113"/>
  <c r="BE119"/>
  <c r="BE121"/>
  <c r="BE146"/>
  <c r="BE148"/>
  <c r="BE129"/>
  <c r="BE141"/>
  <c r="BE115"/>
  <c r="BE124"/>
  <c r="BE139"/>
  <c i="4" r="BE174"/>
  <c r="BE199"/>
  <c r="BE201"/>
  <c r="BE204"/>
  <c r="BE208"/>
  <c r="BE217"/>
  <c r="BE233"/>
  <c r="BE240"/>
  <c r="BE242"/>
  <c r="E50"/>
  <c r="F59"/>
  <c r="BE140"/>
  <c r="BE146"/>
  <c r="BE164"/>
  <c r="BE166"/>
  <c r="BE206"/>
  <c r="BE223"/>
  <c r="BE227"/>
  <c r="BE93"/>
  <c r="BE95"/>
  <c r="BE97"/>
  <c r="BE99"/>
  <c r="BE119"/>
  <c r="BE134"/>
  <c r="BE152"/>
  <c r="BE162"/>
  <c r="BE170"/>
  <c r="BE210"/>
  <c r="BE212"/>
  <c r="J56"/>
  <c r="J87"/>
  <c r="BE109"/>
  <c r="BE111"/>
  <c r="BE123"/>
  <c r="BE126"/>
  <c r="BE136"/>
  <c r="BE183"/>
  <c r="BE231"/>
  <c r="BE238"/>
  <c i="3" r="J110"/>
  <c r="J66"/>
  <c i="4" r="F58"/>
  <c r="J59"/>
  <c r="BE113"/>
  <c r="BE115"/>
  <c r="BE121"/>
  <c r="BE154"/>
  <c r="BE156"/>
  <c r="BE158"/>
  <c r="BE160"/>
  <c r="BE179"/>
  <c r="BE187"/>
  <c r="BE128"/>
  <c r="BE130"/>
  <c r="BE142"/>
  <c r="BE148"/>
  <c r="BE150"/>
  <c r="BE172"/>
  <c r="BE181"/>
  <c r="BE185"/>
  <c r="BE191"/>
  <c r="BE193"/>
  <c r="BE195"/>
  <c r="BE197"/>
  <c r="BE229"/>
  <c i="3" r="BK364"/>
  <c r="J364"/>
  <c r="J70"/>
  <c i="4" r="BE107"/>
  <c r="BE117"/>
  <c r="BE132"/>
  <c r="BE144"/>
  <c r="BE168"/>
  <c r="BE176"/>
  <c r="BE101"/>
  <c r="BE103"/>
  <c r="BE105"/>
  <c r="BE138"/>
  <c r="BE189"/>
  <c r="BE215"/>
  <c r="BE219"/>
  <c r="BE221"/>
  <c r="BE225"/>
  <c r="BE236"/>
  <c i="3" r="BE123"/>
  <c r="BE173"/>
  <c r="BE180"/>
  <c r="BE204"/>
  <c r="BE210"/>
  <c r="BE233"/>
  <c r="BE314"/>
  <c r="BE320"/>
  <c r="BE361"/>
  <c r="BE430"/>
  <c r="BE446"/>
  <c r="BE463"/>
  <c r="BE476"/>
  <c r="BE512"/>
  <c r="BE543"/>
  <c r="BE570"/>
  <c r="BE587"/>
  <c r="BE624"/>
  <c r="BE655"/>
  <c r="BE681"/>
  <c r="BE694"/>
  <c r="BE697"/>
  <c r="BE701"/>
  <c r="BE704"/>
  <c r="BE713"/>
  <c r="BE722"/>
  <c r="BE725"/>
  <c r="BE728"/>
  <c r="BE732"/>
  <c i="2" r="BK91"/>
  <c r="J91"/>
  <c r="J64"/>
  <c i="3" r="E50"/>
  <c r="F59"/>
  <c r="BE192"/>
  <c r="BE198"/>
  <c r="BE245"/>
  <c r="BE303"/>
  <c r="BE458"/>
  <c r="BE486"/>
  <c r="BE524"/>
  <c r="BE536"/>
  <c r="BE593"/>
  <c r="BE154"/>
  <c r="BE186"/>
  <c r="BE239"/>
  <c r="BE262"/>
  <c r="BE271"/>
  <c r="BE366"/>
  <c r="BE380"/>
  <c r="BE419"/>
  <c r="BE424"/>
  <c r="BE564"/>
  <c r="BE618"/>
  <c r="BE644"/>
  <c r="J56"/>
  <c r="BE341"/>
  <c r="BE347"/>
  <c r="BE357"/>
  <c r="BE377"/>
  <c r="BE451"/>
  <c r="BE604"/>
  <c r="BE630"/>
  <c r="BE111"/>
  <c r="BE145"/>
  <c r="BE289"/>
  <c r="BE295"/>
  <c r="BE398"/>
  <c r="BE495"/>
  <c r="BE499"/>
  <c r="BE577"/>
  <c r="BE638"/>
  <c r="BE672"/>
  <c r="BE132"/>
  <c r="BE138"/>
  <c r="BE277"/>
  <c r="BE283"/>
  <c r="BE391"/>
  <c r="BE403"/>
  <c r="BE408"/>
  <c r="BE448"/>
  <c r="BE558"/>
  <c r="BE573"/>
  <c r="BE597"/>
  <c r="BE652"/>
  <c r="BE659"/>
  <c r="BE101"/>
  <c r="BE161"/>
  <c r="BE336"/>
  <c r="BE350"/>
  <c r="BE373"/>
  <c r="BE413"/>
  <c r="BE435"/>
  <c r="BE441"/>
  <c r="BE453"/>
  <c r="BE461"/>
  <c r="BE492"/>
  <c r="BE518"/>
  <c r="BE530"/>
  <c r="BE611"/>
  <c r="BE216"/>
  <c r="BE223"/>
  <c r="BE256"/>
  <c r="BE331"/>
  <c r="BE353"/>
  <c r="BE384"/>
  <c r="BE456"/>
  <c r="BE552"/>
  <c i="2" r="BE103"/>
  <c r="J56"/>
  <c r="F59"/>
  <c r="E50"/>
  <c r="BE122"/>
  <c r="BE109"/>
  <c r="BE99"/>
  <c r="BE125"/>
  <c r="BE135"/>
  <c r="BE93"/>
  <c r="BE128"/>
  <c r="BE116"/>
  <c i="4" r="F36"/>
  <c i="1" r="BA58"/>
  <c i="2" r="F37"/>
  <c i="1" r="BB56"/>
  <c i="6" r="F38"/>
  <c i="1" r="BA61"/>
  <c i="9" r="F41"/>
  <c i="1" r="BD64"/>
  <c i="15" r="J34"/>
  <c i="8" r="F39"/>
  <c i="1" r="BB63"/>
  <c i="10" r="F38"/>
  <c i="1" r="BA65"/>
  <c i="13" r="J38"/>
  <c i="1" r="AW69"/>
  <c i="14" r="J34"/>
  <c i="10" r="J34"/>
  <c i="8" r="J38"/>
  <c i="1" r="AW63"/>
  <c i="10" r="J38"/>
  <c i="1" r="AW65"/>
  <c i="13" r="F40"/>
  <c i="1" r="BC69"/>
  <c i="2" r="F39"/>
  <c i="1" r="BD56"/>
  <c i="13" r="F39"/>
  <c i="1" r="BB69"/>
  <c i="16" r="J38"/>
  <c i="1" r="AW72"/>
  <c i="5" r="F40"/>
  <c i="1" r="BC60"/>
  <c i="15" r="J38"/>
  <c i="1" r="AW71"/>
  <c i="10" r="F40"/>
  <c i="1" r="BC65"/>
  <c i="2" r="J36"/>
  <c i="1" r="AW56"/>
  <c i="4" r="F38"/>
  <c i="1" r="BC58"/>
  <c i="5" r="J38"/>
  <c i="1" r="AW60"/>
  <c i="7" r="F40"/>
  <c i="1" r="BC62"/>
  <c i="15" r="F41"/>
  <c i="1" r="BD71"/>
  <c i="12" r="F36"/>
  <c i="1" r="BA67"/>
  <c i="8" r="F40"/>
  <c i="1" r="BC63"/>
  <c i="14" r="J38"/>
  <c i="1" r="AW70"/>
  <c i="14" r="F38"/>
  <c i="1" r="BA70"/>
  <c i="9" r="J38"/>
  <c i="1" r="AW64"/>
  <c i="10" r="F41"/>
  <c i="1" r="BD65"/>
  <c i="2" r="F36"/>
  <c i="1" r="BA56"/>
  <c i="9" r="F39"/>
  <c i="1" r="BB64"/>
  <c i="8" r="F38"/>
  <c i="1" r="BA63"/>
  <c i="11" r="F38"/>
  <c i="1" r="BC66"/>
  <c i="6" r="J38"/>
  <c i="1" r="AW61"/>
  <c i="9" r="F38"/>
  <c i="1" r="BA64"/>
  <c i="13" r="F41"/>
  <c i="1" r="BD69"/>
  <c i="16" r="F40"/>
  <c i="1" r="BC72"/>
  <c i="5" r="F41"/>
  <c i="1" r="BD60"/>
  <c i="13" r="F38"/>
  <c i="1" r="BA69"/>
  <c i="3" r="F39"/>
  <c i="1" r="BD57"/>
  <c i="7" r="F38"/>
  <c i="1" r="BA62"/>
  <c i="11" r="F36"/>
  <c i="1" r="BA66"/>
  <c i="6" r="F39"/>
  <c i="1" r="BB61"/>
  <c i="10" r="F39"/>
  <c i="1" r="BB65"/>
  <c i="13" r="J34"/>
  <c i="15" r="F38"/>
  <c i="1" r="BA71"/>
  <c i="4" r="F39"/>
  <c i="1" r="BD58"/>
  <c i="2" r="F38"/>
  <c i="1" r="BC56"/>
  <c i="11" r="J36"/>
  <c i="1" r="AW66"/>
  <c i="3" r="F37"/>
  <c i="1" r="BB57"/>
  <c i="5" r="F39"/>
  <c i="1" r="BB60"/>
  <c i="12" r="J36"/>
  <c i="1" r="AW67"/>
  <c i="14" r="F41"/>
  <c i="1" r="BD70"/>
  <c i="4" r="F37"/>
  <c i="1" r="BB58"/>
  <c i="4" r="J36"/>
  <c i="1" r="AW58"/>
  <c i="6" r="F40"/>
  <c i="1" r="BC61"/>
  <c i="11" r="F39"/>
  <c i="1" r="BD66"/>
  <c i="16" r="F39"/>
  <c i="1" r="BB72"/>
  <c i="11" r="F37"/>
  <c i="1" r="BB66"/>
  <c i="16" r="F41"/>
  <c i="1" r="BD72"/>
  <c i="12" r="F39"/>
  <c i="1" r="BD67"/>
  <c i="5" r="F38"/>
  <c i="1" r="BA60"/>
  <c r="AS55"/>
  <c r="AS54"/>
  <c i="3" r="F36"/>
  <c i="1" r="BA57"/>
  <c i="9" r="F40"/>
  <c i="1" r="BC64"/>
  <c i="3" r="J36"/>
  <c i="1" r="AW57"/>
  <c i="3" r="F38"/>
  <c i="1" r="BC57"/>
  <c i="6" r="F41"/>
  <c i="1" r="BD61"/>
  <c i="7" r="F39"/>
  <c i="1" r="BB62"/>
  <c i="15" r="F39"/>
  <c i="1" r="BB71"/>
  <c i="7" r="J38"/>
  <c i="1" r="AW62"/>
  <c i="8" r="F41"/>
  <c i="1" r="BD63"/>
  <c i="12" r="F37"/>
  <c i="1" r="BB67"/>
  <c i="7" r="F41"/>
  <c i="1" r="BD62"/>
  <c i="14" r="F39"/>
  <c i="1" r="BB70"/>
  <c i="15" r="F40"/>
  <c i="1" r="BC71"/>
  <c i="16" r="F38"/>
  <c i="1" r="BA72"/>
  <c i="12" r="F38"/>
  <c i="1" r="BC67"/>
  <c i="14" r="F40"/>
  <c i="1" r="BC70"/>
  <c i="5" l="1" r="T99"/>
  <c r="T98"/>
  <c r="R99"/>
  <c r="R98"/>
  <c i="3" r="BK99"/>
  <c r="J99"/>
  <c r="J64"/>
  <c i="12" r="P91"/>
  <c r="P90"/>
  <c i="1" r="AU67"/>
  <c i="11" r="P88"/>
  <c i="1" r="AU66"/>
  <c i="9" r="P97"/>
  <c r="P96"/>
  <c i="1" r="AU64"/>
  <c i="9" r="T97"/>
  <c r="T96"/>
  <c i="3" r="R364"/>
  <c r="R98"/>
  <c r="P99"/>
  <c r="P98"/>
  <c i="1" r="AU57"/>
  <c i="11" r="T88"/>
  <c i="12" r="R91"/>
  <c r="R90"/>
  <c i="5" r="P99"/>
  <c r="P98"/>
  <c i="1" r="AU60"/>
  <c i="8" r="R97"/>
  <c r="R96"/>
  <c r="T97"/>
  <c r="T96"/>
  <c i="4" r="R91"/>
  <c i="10" r="T97"/>
  <c r="T96"/>
  <c i="11" r="R88"/>
  <c i="2" r="P91"/>
  <c r="P90"/>
  <c i="1" r="AU56"/>
  <c i="8" r="P97"/>
  <c r="P96"/>
  <c i="1" r="AU63"/>
  <c i="11" r="BK88"/>
  <c r="J88"/>
  <c r="J63"/>
  <c i="7" r="P97"/>
  <c r="P96"/>
  <c i="1" r="AU62"/>
  <c i="4" r="T91"/>
  <c i="10" r="R97"/>
  <c r="R96"/>
  <c i="7" r="T97"/>
  <c r="T96"/>
  <c i="6" r="R96"/>
  <c r="R95"/>
  <c i="3" r="T364"/>
  <c r="T98"/>
  <c i="1" r="AG71"/>
  <c r="AG65"/>
  <c i="16" r="BK92"/>
  <c r="J92"/>
  <c r="J67"/>
  <c i="9" r="BK97"/>
  <c r="J97"/>
  <c r="J68"/>
  <c i="1" r="AG70"/>
  <c r="AG69"/>
  <c i="12" r="BK90"/>
  <c r="J90"/>
  <c i="8" r="J97"/>
  <c r="J68"/>
  <c i="7" r="BK96"/>
  <c r="J96"/>
  <c r="J67"/>
  <c i="3" r="BK98"/>
  <c r="J98"/>
  <c r="J63"/>
  <c i="2" r="BK90"/>
  <c r="J90"/>
  <c r="J63"/>
  <c i="1" r="AU68"/>
  <c i="2" r="F35"/>
  <c i="1" r="AZ56"/>
  <c i="6" r="J37"/>
  <c i="1" r="AV61"/>
  <c r="AT61"/>
  <c i="4" r="F35"/>
  <c i="1" r="AZ58"/>
  <c i="7" r="J37"/>
  <c i="1" r="AV62"/>
  <c r="AT62"/>
  <c r="BA68"/>
  <c r="AW68"/>
  <c r="BB59"/>
  <c r="AX59"/>
  <c i="9" r="F37"/>
  <c i="1" r="AZ64"/>
  <c i="12" r="J35"/>
  <c i="1" r="AV67"/>
  <c r="AT67"/>
  <c i="4" r="J35"/>
  <c i="1" r="AV58"/>
  <c r="AT58"/>
  <c i="2" r="J35"/>
  <c i="1" r="AV56"/>
  <c r="AT56"/>
  <c i="11" r="F35"/>
  <c i="1" r="AZ66"/>
  <c i="3" r="J35"/>
  <c i="1" r="AV57"/>
  <c r="AT57"/>
  <c i="12" r="J32"/>
  <c i="1" r="AG67"/>
  <c r="BD68"/>
  <c i="5" r="J34"/>
  <c i="1" r="AG60"/>
  <c i="8" r="F37"/>
  <c i="1" r="AZ63"/>
  <c i="15" r="J37"/>
  <c i="1" r="AV71"/>
  <c r="AT71"/>
  <c r="AN71"/>
  <c i="13" r="J37"/>
  <c i="1" r="AV69"/>
  <c r="AT69"/>
  <c r="AN69"/>
  <c i="16" r="F37"/>
  <c i="1" r="AZ72"/>
  <c i="14" r="J37"/>
  <c i="1" r="AV70"/>
  <c r="AT70"/>
  <c r="AN70"/>
  <c r="BC59"/>
  <c r="AY59"/>
  <c i="5" r="F37"/>
  <c i="1" r="AZ60"/>
  <c i="6" r="J34"/>
  <c i="1" r="AG61"/>
  <c i="10" r="F37"/>
  <c i="1" r="AZ65"/>
  <c r="BA59"/>
  <c r="AW59"/>
  <c r="BC68"/>
  <c r="AY68"/>
  <c i="13" r="F37"/>
  <c i="1" r="AZ69"/>
  <c i="16" r="J37"/>
  <c i="1" r="AV72"/>
  <c r="AT72"/>
  <c i="7" r="F37"/>
  <c i="1" r="AZ62"/>
  <c i="15" r="F37"/>
  <c i="1" r="AZ71"/>
  <c i="8" r="J34"/>
  <c i="1" r="AG63"/>
  <c i="14" r="F37"/>
  <c i="1" r="AZ70"/>
  <c i="10" r="J37"/>
  <c i="1" r="AV65"/>
  <c r="AT65"/>
  <c r="AN65"/>
  <c i="12" r="F35"/>
  <c i="1" r="AZ67"/>
  <c i="3" r="F35"/>
  <c i="1" r="AZ57"/>
  <c i="6" r="F37"/>
  <c i="1" r="AZ61"/>
  <c i="9" r="J37"/>
  <c i="1" r="AV64"/>
  <c r="AT64"/>
  <c r="BD59"/>
  <c i="4" r="J32"/>
  <c i="1" r="AG58"/>
  <c i="5" r="J37"/>
  <c i="1" r="AV60"/>
  <c r="AT60"/>
  <c i="8" r="J37"/>
  <c i="1" r="AV63"/>
  <c r="AT63"/>
  <c r="BB68"/>
  <c r="AX68"/>
  <c i="11" r="J35"/>
  <c i="1" r="AV66"/>
  <c r="AT66"/>
  <c i="9" l="1" r="BK96"/>
  <c r="J96"/>
  <c i="15" r="J43"/>
  <c i="14" r="J43"/>
  <c i="1" r="AN67"/>
  <c i="12" r="J63"/>
  <c i="13" r="J43"/>
  <c i="12" r="J41"/>
  <c i="10" r="J43"/>
  <c i="1" r="AN63"/>
  <c i="8" r="J43"/>
  <c i="1" r="AN61"/>
  <c r="AN60"/>
  <c i="6" r="J43"/>
  <c i="1" r="AN58"/>
  <c i="5" r="J43"/>
  <c i="4" r="J41"/>
  <c i="1" r="BC55"/>
  <c r="BC54"/>
  <c r="W32"/>
  <c i="16" r="J34"/>
  <c i="1" r="AG72"/>
  <c r="AG68"/>
  <c r="AZ59"/>
  <c r="AV59"/>
  <c r="AT59"/>
  <c r="AU59"/>
  <c r="AZ68"/>
  <c r="AV68"/>
  <c r="AT68"/>
  <c r="AN68"/>
  <c i="9" r="J34"/>
  <c i="1" r="AG64"/>
  <c r="BA55"/>
  <c r="AW55"/>
  <c i="7" r="J34"/>
  <c i="1" r="AG62"/>
  <c r="AN62"/>
  <c r="BD55"/>
  <c r="BD54"/>
  <c r="W33"/>
  <c i="11" r="J32"/>
  <c i="1" r="AG66"/>
  <c i="2" r="J32"/>
  <c i="1" r="AG56"/>
  <c r="BB55"/>
  <c r="AX55"/>
  <c i="3" r="J32"/>
  <c i="1" r="AG57"/>
  <c r="AN57"/>
  <c i="9" l="1" r="J43"/>
  <c i="16" r="J43"/>
  <c i="11" r="J41"/>
  <c i="9" r="J67"/>
  <c i="7" r="J43"/>
  <c i="3" r="J41"/>
  <c i="2" r="J41"/>
  <c i="1" r="AN56"/>
  <c r="AN64"/>
  <c r="AN72"/>
  <c r="AN66"/>
  <c r="AY55"/>
  <c r="BA54"/>
  <c r="AW54"/>
  <c r="AK30"/>
  <c r="AY54"/>
  <c r="AZ55"/>
  <c r="AZ54"/>
  <c r="W29"/>
  <c r="BB54"/>
  <c r="W31"/>
  <c r="AG59"/>
  <c r="AU55"/>
  <c r="AU54"/>
  <c l="1" r="AN59"/>
  <c r="W30"/>
  <c r="AG55"/>
  <c r="AG54"/>
  <c r="AK26"/>
  <c r="AV54"/>
  <c r="AK29"/>
  <c r="AK35"/>
  <c r="AV55"/>
  <c r="AT55"/>
  <c r="AX54"/>
  <c l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<sst xmlns="http://schemas.openxmlformats.org/spreadsheetml/2006/main">
  <si>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</si>
  <si>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</si>
  <si>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</si>
  <si>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</si>
  <si>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</si>
  <si>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{83fc8c86-f318-4a07-9372-3974187fa2f5}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</si>
  <si>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</si>
  <si>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</si>
  <si>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</si>
  <si>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</si>
  <si>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</si>
  <si>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</si>
  <si>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</si>
  <si>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</si>
  <si>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</si>
  <si>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</si>
  <si>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</si>
  <si>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BUDOVY PCHO PRO UMÍSTĚNÍ ZAMĚSTNANECKÝCH ŠATEN V 1.P.P.</t>
  </si>
  <si>
    <t>KSO:</t>
  </si>
  <si>
    <t/>
  </si>
  <si>
    <t>CC-CZ:</t>
  </si>
  <si>
    <t>Místo:</t>
  </si>
  <si>
    <t xml:space="preserve"> </t>
  </si>
  <si>
    <t>Datum:</t>
  </si>
  <si>
    <t>23. 2. 2022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</si>
  <si>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</si>
  <si>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</si>
  <si>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</si>
  <si>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</si>
  <si>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</si>
  <si>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</si>
  <si>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</si>
  <si>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</si>
  <si>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</si>
  <si>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</si>
  <si>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</si>
  <si>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</si>
  <si>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</si>
  <si>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</si>
  <si>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</si>
  <si>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</si>
  <si>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</si>
  <si>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</si>
  <si>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</si>
  <si>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</si>
  <si>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</si>
  <si>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</si>
  <si>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</si>
  <si>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</si>
  <si>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</si>
  <si>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</si>
  <si>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</si>
  <si>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</si>
  <si>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</si>
  <si>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</si>
  <si>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</si>
  <si>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</si>
  <si>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</si>
  <si>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</si>
  <si>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</si>
  <si>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</si>
  <si>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</si>
  <si>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</si>
  <si>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</si>
  <si>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</si>
  <si>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</si>
  <si>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</si>
  <si>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</si>
  <si>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</si>
  <si>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</si>
  <si>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</si>
  <si>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</si>
  <si>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</si>
  <si>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</si>
  <si>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</si>
  <si>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</si>
  <si>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II</t>
  </si>
  <si>
    <t>II. etapa</t>
  </si>
  <si>
    <t>STA</t>
  </si>
  <si>
    <t>1</t>
  </si>
  <si>
    <t>{8db50623-24ad-4e52-927d-6b01ad80f03d}</t>
  </si>
  <si>
    <t>2</t>
  </si>
  <si>
    <t>/</t>
  </si>
  <si>
    <t>II-00</t>
  </si>
  <si>
    <t>Vedlejší a ostatní náklady</t>
  </si>
  <si>
    <t>Soupis</t>
  </si>
  <si>
    <t>{0ec2dbc7-5f28-4955-8646-72a2c3cac984}</t>
  </si>
  <si>
    <t>II-01</t>
  </si>
  <si>
    <t>Stavební část</t>
  </si>
  <si>
    <t>{8d63b341-8f44-4730-9272-cecc9c71b99b}</t>
  </si>
  <si>
    <t>II-02</t>
  </si>
  <si>
    <t>Elektroinstalace - silnoproud</t>
  </si>
  <si>
    <t>{cdf0a4ce-953f-4b4f-954a-998229caa4bb}</t>
  </si>
  <si>
    <t>II-03</t>
  </si>
  <si>
    <t>Elektroinstalace - slaboproud</t>
  </si>
  <si>
    <t>{4b67362e-5409-4453-85d6-2a5351ff291d}</t>
  </si>
  <si>
    <t>II-03-SK</t>
  </si>
  <si>
    <t>Slaboproud - Strukturovaná kabeláž</t>
  </si>
  <si>
    <t>3</t>
  </si>
  <si>
    <t>{6ca6c399-59be-4367-993b-b12758a556b8}</t>
  </si>
  <si>
    <t>II-03-IPK</t>
  </si>
  <si>
    <t>Slaboproud - Kamerový systém</t>
  </si>
  <si>
    <t>{249ce384-a8ab-4149-b942-3b6fcbd85604}</t>
  </si>
  <si>
    <t>II-03-EKV</t>
  </si>
  <si>
    <t>Slaboproud - Elektronická kontrola vstupu</t>
  </si>
  <si>
    <t>{045777c9-2abc-4306-be7b-75b3d0aa31f1}</t>
  </si>
  <si>
    <t>II-03-EVR</t>
  </si>
  <si>
    <t>Slaboproud - Evakuační rozhlas</t>
  </si>
  <si>
    <t>{e92fcb4c-ae75-4064-bd00-f150c023f43e}</t>
  </si>
  <si>
    <t>II-03-EPS</t>
  </si>
  <si>
    <t>Slaboproud - Elektrická požární signalizace</t>
  </si>
  <si>
    <t>{7e39bc28-2bb7-42ff-aea4-d1baf285eaf2}</t>
  </si>
  <si>
    <t>II-03-KT</t>
  </si>
  <si>
    <t>Slaboproud - kabelové trasy</t>
  </si>
  <si>
    <t>{7bb00320-07a3-48b0-9fdf-3e6560391aff}</t>
  </si>
  <si>
    <t>II-04</t>
  </si>
  <si>
    <t>Zdravotechnika</t>
  </si>
  <si>
    <t>{5231a69f-e3ba-41cb-8dde-decbd58476ae}</t>
  </si>
  <si>
    <t>II-05</t>
  </si>
  <si>
    <t>Vytápění</t>
  </si>
  <si>
    <t>{371ab2a8-5725-4731-a5f8-b21dcc61e6a7}</t>
  </si>
  <si>
    <t>II-06</t>
  </si>
  <si>
    <t>Vzduchotechnika</t>
  </si>
  <si>
    <t>{4eec38e9-1fd4-4a4a-bc7f-97ccda918eed}</t>
  </si>
  <si>
    <t>II-06-OSP</t>
  </si>
  <si>
    <t>Vzduchotechnika - ostatní položky</t>
  </si>
  <si>
    <t>{c946a83a-adff-4caf-aa36-425b6aad657b}</t>
  </si>
  <si>
    <t>II-06-ZČ2A</t>
  </si>
  <si>
    <t>Vzduchotechnika - zařízení č.2A</t>
  </si>
  <si>
    <t>{d14b0b85-f8bb-4227-b02d-1d00f8b78880}</t>
  </si>
  <si>
    <t>II-06-ZČ2B</t>
  </si>
  <si>
    <t>Vzduchotechnika - zařízení č.2B</t>
  </si>
  <si>
    <t>{be15767b-d552-4a45-9e50-a531e030ba78}</t>
  </si>
  <si>
    <t>II-06-PZA</t>
  </si>
  <si>
    <t>Vzduchotechnika - připojení zařízení</t>
  </si>
  <si>
    <t>{c25815ec-b10c-45e7-aaa9-ad9a1f35df9d}</t>
  </si>
  <si>
    <t>KRYCÍ LIST SOUPISU PRACÍ</t>
  </si>
  <si>
    <t>Objekt:</t>
  </si>
  <si>
    <t>II - II. etapa</t>
  </si>
  <si>
    <t>Soupis:</t>
  </si>
  <si>
    <t>II-00 -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</si>
  <si>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</si>
  <si>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</si>
  <si>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</si>
  <si>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</si>
  <si>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</si>
  <si>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</si>
  <si>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</si>
  <si>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</si>
  <si>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</si>
  <si>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</si>
  <si>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</si>
  <si>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</si>
  <si>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</si>
  <si>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</si>
  <si>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</si>
  <si>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</si>
  <si>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</si>
  <si>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</si>
  <si>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</si>
  <si>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</si>
  <si>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</si>
  <si>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</si>
  <si>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</si>
  <si>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</si>
  <si>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</si>
  <si>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</si>
  <si>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</si>
  <si>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</si>
  <si>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</si>
  <si>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</si>
  <si>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>Geodetické práce po výstavbě</t>
  </si>
  <si>
    <t>kpl</t>
  </si>
  <si>
    <t>CS ÚRS 2022 01</t>
  </si>
  <si>
    <t>1024</t>
  </si>
  <si>
    <t>-373012534</t>
  </si>
  <si>
    <t>PP</t>
  </si>
  <si>
    <t>Online PSC</t>
  </si>
  <si>
    <t>https://podminky.urs.cz/item/CS_URS_2022_01/012303000</t>
  </si>
  <si>
    <t>VV</t>
  </si>
  <si>
    <t>"zaměření skutečného stavu"</t>
  </si>
  <si>
    <t>Součet</t>
  </si>
  <si>
    <t>4</t>
  </si>
  <si>
    <t>013254000</t>
  </si>
  <si>
    <t>Dokumentace skutečného provedení stavby</t>
  </si>
  <si>
    <t>1065360290</t>
  </si>
  <si>
    <t>https://podminky.urs.cz/item/CS_URS_2022_01/013254000</t>
  </si>
  <si>
    <t>VRN3</t>
  </si>
  <si>
    <t>Zařízení staveniště</t>
  </si>
  <si>
    <t>030001000</t>
  </si>
  <si>
    <t>-2060710909</t>
  </si>
  <si>
    <t>https://podminky.urs.cz/item/CS_URS_2022_01/030001000</t>
  </si>
  <si>
    <t>"náklady na zařízení staveniště, spotřeby energií atd."</t>
  </si>
  <si>
    <t>034002000</t>
  </si>
  <si>
    <t>Zabezpečení staveniště</t>
  </si>
  <si>
    <t>-1266225228</t>
  </si>
  <si>
    <t>https://podminky.urs.cz/item/CS_URS_2022_01/034002000</t>
  </si>
  <si>
    <t>"výstražné tabulky, opáskování atd."</t>
  </si>
  <si>
    <t>VRN4</t>
  </si>
  <si>
    <t>Inženýrská činnost</t>
  </si>
  <si>
    <t>043002000</t>
  </si>
  <si>
    <t>Zkoušky a ostatní měření</t>
  </si>
  <si>
    <t>-2117876061</t>
  </si>
  <si>
    <t>https://podminky.urs.cz/item/CS_URS_2022_01/043002000</t>
  </si>
  <si>
    <t>"veškeré potřebné zkoušky a revize potřebné pro dokončení díla"</t>
  </si>
  <si>
    <t>6</t>
  </si>
  <si>
    <t>045203000</t>
  </si>
  <si>
    <t>Kompletační činnost</t>
  </si>
  <si>
    <t>-2037664991</t>
  </si>
  <si>
    <t>https://podminky.urs.cz/item/CS_URS_2022_01/045203000</t>
  </si>
  <si>
    <t>7</t>
  </si>
  <si>
    <t>045303000</t>
  </si>
  <si>
    <t>Koordinační činnost</t>
  </si>
  <si>
    <t>229788637</t>
  </si>
  <si>
    <t>https://podminky.urs.cz/item/CS_URS_2022_01/045303000</t>
  </si>
  <si>
    <t>8</t>
  </si>
  <si>
    <t>049002000</t>
  </si>
  <si>
    <t>Ostatní inženýrská činnost</t>
  </si>
  <si>
    <t>-1534282876</t>
  </si>
  <si>
    <t>https://podminky.urs.cz/item/CS_URS_2022_01/049002000</t>
  </si>
  <si>
    <t>"veškeré kontroly dle požadavků v technické zprávě"</t>
  </si>
  <si>
    <t>VRN7</t>
  </si>
  <si>
    <t>Provozní vlivy</t>
  </si>
  <si>
    <t>9</t>
  </si>
  <si>
    <t>071103000</t>
  </si>
  <si>
    <t>Provoz investora</t>
  </si>
  <si>
    <t>-976945972</t>
  </si>
  <si>
    <t>https://podminky.urs.cz/item/CS_URS_2022_01/071103000</t>
  </si>
  <si>
    <t>II-01 -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</si>
  <si>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</si>
  <si>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</si>
  <si>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</si>
  <si>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</si>
  <si>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</si>
  <si>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</si>
  <si>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</si>
  <si>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</si>
  <si>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</si>
  <si>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</si>
  <si>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</si>
  <si>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</si>
  <si>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</si>
  <si>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>HSV</t>
  </si>
  <si>
    <t>Práce a dodávky HSV</t>
  </si>
  <si>
    <t>Svislé a kompletní konstrukce</t>
  </si>
  <si>
    <t>340271011</t>
  </si>
  <si>
    <t>Zazdívka otvorů v příčkách nebo stěnách pl přes 0,25 do 1 m2 tvárnicemi pórobetonovými tl 75 mm</t>
  </si>
  <si>
    <t>m2</t>
  </si>
  <si>
    <t>-503755811</t>
  </si>
  <si>
    <t>Zazdívka otvorů v příčkách nebo stěnách pórobetonovými tvárnicemi plochy přes 0,025 m2 do 1 m2, objemová hmotnost 500 kg/m3, tloušťka příčky 75 mm</t>
  </si>
  <si>
    <t>https://podminky.urs.cz/item/CS_URS_2022_01/340271011</t>
  </si>
  <si>
    <t>"dle výkresu číslo 102 a technické zprávy"</t>
  </si>
  <si>
    <t>"kolem dveří"</t>
  </si>
  <si>
    <t>2*(1,1*2,1-0,9*2)+1,1*0,5</t>
  </si>
  <si>
    <t>0,9*2,1-0,7*2</t>
  </si>
  <si>
    <t>1*2,1-0,7*2</t>
  </si>
  <si>
    <t>Úpravy povrchů, podlahy a osazování výplní</t>
  </si>
  <si>
    <t>612131121</t>
  </si>
  <si>
    <t>Penetrační disperzní nátěr vnitřních stěn nanášený ručně</t>
  </si>
  <si>
    <t>409094862</t>
  </si>
  <si>
    <t>Podkladní a spojovací vrstva vnitřních omítaných ploch penetrace disperzní nanášená ručně stěn</t>
  </si>
  <si>
    <t>https://podminky.urs.cz/item/CS_URS_2022_01/612131121</t>
  </si>
  <si>
    <t>"dle výkresu číslo 102, 104 a technické zprávy"</t>
  </si>
  <si>
    <t>"zděné a železobetonové stěny"</t>
  </si>
  <si>
    <t>"pod omítkou"</t>
  </si>
  <si>
    <t>"033a" 3*(5,8*2+6,8+11,751+13,456)-0,9*2*2</t>
  </si>
  <si>
    <t>"033f" 3*(8,328+5,8*2+6,8+11,239)-1,4*2+0,3*(1,5+2,105*2)</t>
  </si>
  <si>
    <t>"pod kermickými obklady"</t>
  </si>
  <si>
    <t>"033d" 2,6*(1,05+2,325+1,125)-0,7*2</t>
  </si>
  <si>
    <t>"033e" 2,6*(1,125+2,5)-0,7*2</t>
  </si>
  <si>
    <t>612135011</t>
  </si>
  <si>
    <t>Vyrovnání podkladu vnitřních stěn tmelem tl do 2 mm</t>
  </si>
  <si>
    <t>-464524117</t>
  </si>
  <si>
    <t>Vyrovnání nerovností podkladu vnitřních omítaných ploch tmelem, tloušťky do 2 mm stěn</t>
  </si>
  <si>
    <t>https://podminky.urs.cz/item/CS_URS_2022_01/612135011</t>
  </si>
  <si>
    <t>612135095</t>
  </si>
  <si>
    <t>Příplatek k vyrovnání vnitřních stěn tmelem za každý dalších 1 mm tl</t>
  </si>
  <si>
    <t>-182227400</t>
  </si>
  <si>
    <t>Vyrovnání nerovností podkladu vnitřních omítaných ploch Příplatek k ceně za každý další 1 mm tloušťky podkladní vrstvy přes 2 mm tmelem stěn</t>
  </si>
  <si>
    <t>https://podminky.urs.cz/item/CS_URS_2022_01/612135095</t>
  </si>
  <si>
    <t>"celkem 5mm"</t>
  </si>
  <si>
    <t>240,035*3</t>
  </si>
  <si>
    <t>612135101</t>
  </si>
  <si>
    <t>Hrubá výplň rýh ve stěnách maltou jakékoli šířky rýhy</t>
  </si>
  <si>
    <t>-570031826</t>
  </si>
  <si>
    <t>Hrubá výplň rýh maltou jakékoli šířky rýhy ve stěnách</t>
  </si>
  <si>
    <t>https://podminky.urs.cz/item/CS_URS_2022_01/612135101</t>
  </si>
  <si>
    <t>"zděné a železobetonové stěny - 1%"</t>
  </si>
  <si>
    <t>258,36*0,01</t>
  </si>
  <si>
    <t>612142001</t>
  </si>
  <si>
    <t>Potažení vnitřních stěn sklovláknitým pletivem vtlačeným do tenkovrstvé hmoty</t>
  </si>
  <si>
    <t>1022908191</t>
  </si>
  <si>
    <t>Potažení vnitřních ploch pletivem v ploše nebo pruzích, na plném podkladu sklovláknitým vtlačením do tmelu stěn</t>
  </si>
  <si>
    <t>https://podminky.urs.cz/item/CS_URS_2022_01/612142001</t>
  </si>
  <si>
    <t>612311131a</t>
  </si>
  <si>
    <t>Potažení vnitřních stěn vápenným štukem tloušťky 4 mm</t>
  </si>
  <si>
    <t>663735080</t>
  </si>
  <si>
    <t>612321121</t>
  </si>
  <si>
    <t>Vápenocementová omítka hladká jednovrstvá vnitřních stěn nanášená ručně</t>
  </si>
  <si>
    <t>678027233</t>
  </si>
  <si>
    <t>Omítka vápenocementová vnitřních ploch nanášená ručně jednovrstvá, tloušťky do 10 mm hladká svislých konstrukcí stěn</t>
  </si>
  <si>
    <t>https://podminky.urs.cz/item/CS_URS_2022_01/612321121</t>
  </si>
  <si>
    <t>"omítka"</t>
  </si>
  <si>
    <t>612325111</t>
  </si>
  <si>
    <t>Vápenocementová hladká omítka rýh ve stěnách š do 150 mm</t>
  </si>
  <si>
    <t>-1180243800</t>
  </si>
  <si>
    <t>Vápenocementová omítka rýh hladká ve stěnách, šířky rýhy do 150 mm</t>
  </si>
  <si>
    <t>https://podminky.urs.cz/item/CS_URS_2022_01/612325111</t>
  </si>
  <si>
    <t>10</t>
  </si>
  <si>
    <t>619991001</t>
  </si>
  <si>
    <t>Zakrytí podlah fólií přilepenou lepící páskou</t>
  </si>
  <si>
    <t>-810845445</t>
  </si>
  <si>
    <t>Zakrytí vnitřních ploch před znečištěním včetně pozdějšího odkrytí podlah fólií přilepenou lepící páskou</t>
  </si>
  <si>
    <t>https://podminky.urs.cz/item/CS_URS_2022_01/619991001</t>
  </si>
  <si>
    <t>"stávající podlahy v okolí stavby"</t>
  </si>
  <si>
    <t>30</t>
  </si>
  <si>
    <t>11</t>
  </si>
  <si>
    <t>619991011</t>
  </si>
  <si>
    <t>Obalení konstrukcí a prvků fólií přilepenou lepící páskou</t>
  </si>
  <si>
    <t>-680610116</t>
  </si>
  <si>
    <t>Zakrytí vnitřních ploch před znečištěním včetně pozdějšího odkrytí konstrukcí a prvků obalením fólií a přelepením páskou</t>
  </si>
  <si>
    <t>https://podminky.urs.cz/item/CS_URS_2022_01/619991011</t>
  </si>
  <si>
    <t>"stávající okna, dveře atd. v okolí stavby"</t>
  </si>
  <si>
    <t>20</t>
  </si>
  <si>
    <t>12</t>
  </si>
  <si>
    <t>632441225</t>
  </si>
  <si>
    <t>Potěr anhydritový samonivelační litý C30 tl přes 45 do 50 mm</t>
  </si>
  <si>
    <t>168837207</t>
  </si>
  <si>
    <t>Potěr anhydritový samonivelační litý tř. C 30, tl. přes 45 do 50 mm</t>
  </si>
  <si>
    <t>https://podminky.urs.cz/item/CS_URS_2022_01/632441225</t>
  </si>
  <si>
    <t>"dle výkresu číslo 102 a výpisu skladeb v technické zprávě"</t>
  </si>
  <si>
    <t>"S1" 125,77+109,41</t>
  </si>
  <si>
    <t>13</t>
  </si>
  <si>
    <t>632441293</t>
  </si>
  <si>
    <t>Příplatek k anhydritovému samonivelačnímu litému potěru C30 ZKD 5 mm tl přes 50 mm</t>
  </si>
  <si>
    <t>-798391563</t>
  </si>
  <si>
    <t>Potěr anhydritový samonivelační litý Příplatek k cenám za každých dalších i započatých 5 mm tloušťky přes 50 mm tř. C 30</t>
  </si>
  <si>
    <t>https://podminky.urs.cz/item/CS_URS_2022_01/632441293</t>
  </si>
  <si>
    <t>"S1" (125,77+109,41)*4</t>
  </si>
  <si>
    <t>14</t>
  </si>
  <si>
    <t>632451254</t>
  </si>
  <si>
    <t>Potěr cementový samonivelační litý C30 tl přes 45 do 50 mm</t>
  </si>
  <si>
    <t>1213267860</t>
  </si>
  <si>
    <t>Potěr cementový samonivelační litý tř. C 30, tl. přes 45 do 50 mm</t>
  </si>
  <si>
    <t>https://podminky.urs.cz/item/CS_URS_2022_01/632451254</t>
  </si>
  <si>
    <t>"S2" 17,22+12,9+8,88+7,22</t>
  </si>
  <si>
    <t>632451293</t>
  </si>
  <si>
    <t>Příplatek k cementovému samonivelačnímu litému potěru C30 ZKD 5 mm tl přes 50 mm</t>
  </si>
  <si>
    <t>-904832364</t>
  </si>
  <si>
    <t>Potěr cementový samonivelační litý Příplatek k cenám za každých dalších i započatých 5 mm tloušťky přes 50 mm tř. C 30</t>
  </si>
  <si>
    <t>https://podminky.urs.cz/item/CS_URS_2022_01/632451293</t>
  </si>
  <si>
    <t>"S2" (17,22+12,9+8,88+7,22)*2</t>
  </si>
  <si>
    <t>16</t>
  </si>
  <si>
    <t>632481213</t>
  </si>
  <si>
    <t>Separační vrstva z PE fólie</t>
  </si>
  <si>
    <t>1389868283</t>
  </si>
  <si>
    <t>Separační vrstva k oddělení podlahových vrstev z polyetylénové fólie</t>
  </si>
  <si>
    <t>https://podminky.urs.cz/item/CS_URS_2022_01/632481213</t>
  </si>
  <si>
    <t>"S1" (125,77+109,41)*1,15</t>
  </si>
  <si>
    <t>"S2" (17,22+12,9+8,88+7,22)*1,15</t>
  </si>
  <si>
    <t>17</t>
  </si>
  <si>
    <t>634112123</t>
  </si>
  <si>
    <t>Obvodová dilatace podlahovým páskem z pěnového PE s fólií mezi stěnou a mazaninou nebo potěrem v 80 mm</t>
  </si>
  <si>
    <t>m</t>
  </si>
  <si>
    <t>983512745</t>
  </si>
  <si>
    <t>Obvodová dilatace mezi stěnou a mazaninou nebo potěrem podlahovým páskem z pěnového PE s fólií tl. do 10 mm, výšky 80 mm</t>
  </si>
  <si>
    <t>https://podminky.urs.cz/item/CS_URS_2022_01/634112123</t>
  </si>
  <si>
    <t>"dle soklů"</t>
  </si>
  <si>
    <t>92,099</t>
  </si>
  <si>
    <t>"dle vytažení izolace"</t>
  </si>
  <si>
    <t>2*2+2,9*2+3,95*2+2,45*2+1,8*2+0,9*2+2,9*4+2,425*2+2*2</t>
  </si>
  <si>
    <t>1,975*6+1,05*2+2,325*2+1,125*4+1,976*4+2,5*2+1,125*4</t>
  </si>
  <si>
    <t>18</t>
  </si>
  <si>
    <t>634663111</t>
  </si>
  <si>
    <t>Výplň dilatačních spar šířky do 10 mm v mazaninách polyuretovou samonivelační hmotou</t>
  </si>
  <si>
    <t>936477681</t>
  </si>
  <si>
    <t>Výplň dilatačních spar mazanin polyuretanovou samonivelační hmotou, šířka spáry do 10 mm</t>
  </si>
  <si>
    <t>https://podminky.urs.cz/item/CS_URS_2022_01/634663111</t>
  </si>
  <si>
    <t>"dle předpisu výrobce potěru - předběžný odhad"</t>
  </si>
  <si>
    <t>180</t>
  </si>
  <si>
    <t>19</t>
  </si>
  <si>
    <t>634911123</t>
  </si>
  <si>
    <t>Řezání dilatačních spár š 10 mm hl přes 20 do 50 mm v čerstvé betonové mazanině</t>
  </si>
  <si>
    <t>-539987321</t>
  </si>
  <si>
    <t>Řezání dilatačních nebo smršťovacích spár v čerstvé betonové mazanině nebo potěru šířky přes 5 do 10 mm, hloubky přes 20 do 50 mm</t>
  </si>
  <si>
    <t>https://podminky.urs.cz/item/CS_URS_2022_01/634911123</t>
  </si>
  <si>
    <t>642945111</t>
  </si>
  <si>
    <t>Osazování protipožárních nebo protiplynových zárubní dveří jednokřídlových do 2,5 m2</t>
  </si>
  <si>
    <t>kus</t>
  </si>
  <si>
    <t>-109308522</t>
  </si>
  <si>
    <t>Osazování ocelových zárubní protipožárních nebo protiplynových dveří do vynechaného otvoru, s obetonováním, dveří jednokřídlových do 2,5 m2</t>
  </si>
  <si>
    <t>https://podminky.urs.cz/item/CS_URS_2022_01/642945111</t>
  </si>
  <si>
    <t>"provedení dle popisu ve výpisu podrobností - výkres číslo 107"</t>
  </si>
  <si>
    <t>"T01"</t>
  </si>
  <si>
    <t>"T02"</t>
  </si>
  <si>
    <t>"T03"</t>
  </si>
  <si>
    <t>M</t>
  </si>
  <si>
    <t>55331556a</t>
  </si>
  <si>
    <t>zárubeň jednokřídlá ocelová pro SDK typ SHt s protipožární úpravou tl stěny 75mm rozměru 700/1970, vč. povrchové úpravy</t>
  </si>
  <si>
    <t>838292717</t>
  </si>
  <si>
    <t>22</t>
  </si>
  <si>
    <t>55331558a</t>
  </si>
  <si>
    <t>zárubeň jednokřídlá ocelová pro SDK typ SHt s protipožární úpravou tl stěny 75mm rozměru 900/1970, vč. povrchové úpravy</t>
  </si>
  <si>
    <t>941192069</t>
  </si>
  <si>
    <t>Ostatní konstrukce a práce, bourání</t>
  </si>
  <si>
    <t>23</t>
  </si>
  <si>
    <t>949101112</t>
  </si>
  <si>
    <t>Lešení pomocné pro objekty pozemních staveb s lešeňovou podlahou v přes 1,9 do 3,5 m zatížení do 150 kg/m2</t>
  </si>
  <si>
    <t>69665245</t>
  </si>
  <si>
    <t>Lešení pomocné pracovní pro objekty pozemních staveb pro zatížení do 150 kg/m2, o výšce lešeňové podlahy přes 1,9 do 3,5 m</t>
  </si>
  <si>
    <t>https://podminky.urs.cz/item/CS_URS_2022_01/949101112</t>
  </si>
  <si>
    <t>125,8+8,9+17,2+12,9+7,2+109,4</t>
  </si>
  <si>
    <t>24</t>
  </si>
  <si>
    <t>952901111</t>
  </si>
  <si>
    <t>Vyčištění budov bytové a občanské výstavby při výšce podlaží do 4 m</t>
  </si>
  <si>
    <t>-279803911</t>
  </si>
  <si>
    <t>Vyčištění budov nebo objektů před předáním do užívání budov bytové nebo občanské výstavby, světlé výšky podlaží do 4 m</t>
  </si>
  <si>
    <t>https://podminky.urs.cz/item/CS_URS_2022_01/952901111</t>
  </si>
  <si>
    <t>25</t>
  </si>
  <si>
    <t>952902121</t>
  </si>
  <si>
    <t>Čištění budov zametení drsných podlah</t>
  </si>
  <si>
    <t>1667735144</t>
  </si>
  <si>
    <t>Čištění budov při provádění oprav a udržovacích prací podlah drsných nebo chodníků zametením</t>
  </si>
  <si>
    <t>https://podminky.urs.cz/item/CS_URS_2022_01/952902121</t>
  </si>
  <si>
    <t>"stávající podlaha"</t>
  </si>
  <si>
    <t>281,4</t>
  </si>
  <si>
    <t>26</t>
  </si>
  <si>
    <t>952902601</t>
  </si>
  <si>
    <t>Čištění budov vysátí prachu z trámů</t>
  </si>
  <si>
    <t>-1537811487</t>
  </si>
  <si>
    <t>Čištění budov při provádění oprav a udržovacích prací vysátím prachu z trámů, nosníků apod.</t>
  </si>
  <si>
    <t>https://podminky.urs.cz/item/CS_URS_2022_01/952902601</t>
  </si>
  <si>
    <t>"stávající strop"</t>
  </si>
  <si>
    <t>27</t>
  </si>
  <si>
    <t>952902611</t>
  </si>
  <si>
    <t>Čištění budov vysátí prachu z ostatních ploch</t>
  </si>
  <si>
    <t>1867488121</t>
  </si>
  <si>
    <t>Čištění budov při provádění oprav a udržovacích prací vysátím prachu z ostatních ploch</t>
  </si>
  <si>
    <t>https://podminky.urs.cz/item/CS_URS_2022_01/952902611</t>
  </si>
  <si>
    <t>"stávající stěny"</t>
  </si>
  <si>
    <t>400</t>
  </si>
  <si>
    <t>28</t>
  </si>
  <si>
    <t>971052651</t>
  </si>
  <si>
    <t>Vybourání nebo prorážení otvorů v ŽB příčkách a zdech pl do 4 m2 tl do 600 mm</t>
  </si>
  <si>
    <t>m3</t>
  </si>
  <si>
    <t>695696336</t>
  </si>
  <si>
    <t>Vybourání a prorážení otvorů v železobetonových příčkách a zdech základových nebo nadzákladových, plochy do 4 m2, tl. do 600 mm</t>
  </si>
  <si>
    <t>https://podminky.urs.cz/item/CS_URS_2022_01/971052651</t>
  </si>
  <si>
    <t>"dle výkresu 101 a 201"</t>
  </si>
  <si>
    <t>"B/5-6 pro dveře"</t>
  </si>
  <si>
    <t>0,4*1,1*2,15</t>
  </si>
  <si>
    <t>"B/7-8 pro dveře"</t>
  </si>
  <si>
    <t>0,4*(1,1*2,15+0,9*2,15)</t>
  </si>
  <si>
    <t>"B/8-9 pro dveře"</t>
  </si>
  <si>
    <t>29</t>
  </si>
  <si>
    <t>977151113</t>
  </si>
  <si>
    <t>Jádrové vrty diamantovými korunkami do stavebních materiálů D přes 40 do 50 mm</t>
  </si>
  <si>
    <t>1856307708</t>
  </si>
  <si>
    <t>Jádrové vrty diamantovými korunkami do stavebních materiálů (železobetonu, betonu, cihel, obkladů, dlažeb, kamene) průměru přes 40 do 50 mm</t>
  </si>
  <si>
    <t>https://podminky.urs.cz/item/CS_URS_2022_01/977151113</t>
  </si>
  <si>
    <t>"dle výkresu číslo 02 - stavební výpomoce pro vodovod"</t>
  </si>
  <si>
    <t>0,4*6</t>
  </si>
  <si>
    <t>977211113</t>
  </si>
  <si>
    <t>Řezání stěnovou pilou ŽB kcí s výztuží průměru do 16 mm hl přes 350 do 420 mm</t>
  </si>
  <si>
    <t>1900861257</t>
  </si>
  <si>
    <t>Řezání konstrukcí stěnovou pilou železobetonových průměru řezané výztuže do 16 mm hloubka řezu přes 350 do 420 mm</t>
  </si>
  <si>
    <t>https://podminky.urs.cz/item/CS_URS_2022_01/977211113</t>
  </si>
  <si>
    <t>1,1*2+2,15*2</t>
  </si>
  <si>
    <t>1,1*2+2,15*2+0,9*2+2,15*2</t>
  </si>
  <si>
    <t>31</t>
  </si>
  <si>
    <t>9-SV1</t>
  </si>
  <si>
    <t>Stavební výpomoce pro profese - prostupy, drážky atd. vč. následného zapravení</t>
  </si>
  <si>
    <t>hod</t>
  </si>
  <si>
    <t>762296817</t>
  </si>
  <si>
    <t>"mimo vykázané v ostatních položkách"</t>
  </si>
  <si>
    <t>32</t>
  </si>
  <si>
    <t>9-SV2</t>
  </si>
  <si>
    <t>Zapravení průrazů pr.50mm š.400mm kolem vodovodního potrubí</t>
  </si>
  <si>
    <t>bm</t>
  </si>
  <si>
    <t>-521397324</t>
  </si>
  <si>
    <t>33</t>
  </si>
  <si>
    <t>9-SV3</t>
  </si>
  <si>
    <t>Vybourání okolí stoupačky v ž.b. základové desce + nálsedné zapravení - doplnění betonem C 20/25 X0</t>
  </si>
  <si>
    <t>1399465748</t>
  </si>
  <si>
    <t>"dle výkresu číslo 03 - stavební výpomoce pro kanalizaci"</t>
  </si>
  <si>
    <t>997</t>
  </si>
  <si>
    <t>Přesun sutě</t>
  </si>
  <si>
    <t>34</t>
  </si>
  <si>
    <t>997013211</t>
  </si>
  <si>
    <t>Vnitrostaveništní doprava suti a vybouraných hmot pro budovy v do 6 m ručně</t>
  </si>
  <si>
    <t>t</t>
  </si>
  <si>
    <t>1241151124</t>
  </si>
  <si>
    <t>Vnitrostaveništní doprava suti a vybouraných hmot vodorovně do 50 m svisle ručně pro budovy a haly výšky do 6 m</t>
  </si>
  <si>
    <t>https://podminky.urs.cz/item/CS_URS_2022_01/997013211</t>
  </si>
  <si>
    <t>35</t>
  </si>
  <si>
    <t>997013501</t>
  </si>
  <si>
    <t>Odvoz suti a vybouraných hmot na skládku nebo meziskládku do 1 km se složením</t>
  </si>
  <si>
    <t>1952919157</t>
  </si>
  <si>
    <t>Odvoz suti a vybouraných hmot na skládku nebo meziskládku se složením, na vzdálenost do 1 km</t>
  </si>
  <si>
    <t>https://podminky.urs.cz/item/CS_URS_2022_01/997013501</t>
  </si>
  <si>
    <t>36</t>
  </si>
  <si>
    <t>997013509</t>
  </si>
  <si>
    <t>Příplatek k odvozu suti a vybouraných hmot na skládku ZKD 1 km přes 1 km</t>
  </si>
  <si>
    <t>-1385619001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</si>
  <si>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</si>
  <si>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</si>
  <si>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8,679*19 'Přepočtené koeficientem množství</t>
  </si>
  <si>
    <t>37</t>
  </si>
  <si>
    <t>997013602</t>
  </si>
  <si>
    <t>Poplatek za uložení na skládce (skládkovné) stavebního odpadu železobetonového kód odpadu 17 01 01</t>
  </si>
  <si>
    <t>1242571023</t>
  </si>
  <si>
    <t>Poplatek za uložení stavebního odpadu na skládce (skládkovné) z armovaného betonu zatříděného do Katalogu odpadů pod kódem 17 01 01</t>
  </si>
  <si>
    <t>https://podminky.urs.cz/item/CS_URS_2022_01/997013602</t>
  </si>
  <si>
    <t>998</t>
  </si>
  <si>
    <t>Přesun hmot</t>
  </si>
  <si>
    <t>38</t>
  </si>
  <si>
    <t>998018001</t>
  </si>
  <si>
    <t>Přesun hmot ruční pro budovy v do 6 m</t>
  </si>
  <si>
    <t>-710182030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</si>
  <si>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</si>
  <si>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https://podminky.urs.cz/item/CS_URS_2022_01/998018001</t>
  </si>
  <si>
    <t>PSV</t>
  </si>
  <si>
    <t>Práce a dodávky PSV</t>
  </si>
  <si>
    <t>713</t>
  </si>
  <si>
    <t>Izolace tepelné</t>
  </si>
  <si>
    <t>39</t>
  </si>
  <si>
    <t>713121111</t>
  </si>
  <si>
    <t>Montáž izolace tepelné podlah volně kladenými rohožemi, pásy, dílci, deskami 1 vrstva</t>
  </si>
  <si>
    <t>-1138380059</t>
  </si>
  <si>
    <t>Montáž tepelné izolace podlah rohožemi, pásy, deskami, dílci, bloky (izolační materiál ve specifikaci) kladenými volně jednovrstvá</t>
  </si>
  <si>
    <t>https://podminky.urs.cz/item/CS_URS_2022_01/713121111</t>
  </si>
  <si>
    <t>40</t>
  </si>
  <si>
    <t>28375914</t>
  </si>
  <si>
    <t>deska EPS 150 Z pro konstrukce s vysokým zatížením λ=0,035 tl 100mm</t>
  </si>
  <si>
    <t>315440615</t>
  </si>
  <si>
    <t>281,4*1,05</t>
  </si>
  <si>
    <t>41</t>
  </si>
  <si>
    <t>998713101</t>
  </si>
  <si>
    <t>Přesun hmot tonážní pro izolace tepelné v objektech v do 6 m</t>
  </si>
  <si>
    <t>-1400622429</t>
  </si>
  <si>
    <t>Přesun hmot pro izolace tepelné stanovený z hmotnosti přesunovaného materiálu vodorovná dopravní vzdálenost do 50 m v objektech výšky do 6 m</t>
  </si>
  <si>
    <t>https://podminky.urs.cz/item/CS_URS_2022_01/998713101</t>
  </si>
  <si>
    <t>42</t>
  </si>
  <si>
    <t>998713181</t>
  </si>
  <si>
    <t>Příplatek k přesunu hmot tonážní 713 prováděný bez použití mechanizace</t>
  </si>
  <si>
    <t>1181775522</t>
  </si>
  <si>
    <t>Přesun hmot pro izolace tepelné stanovený z hmotnosti přesunovaného materiálu Příplatek k cenám za přesun prováděný bez použití mechanizace pro jakoukoliv výšku objektu</t>
  </si>
  <si>
    <t>https://podminky.urs.cz/item/CS_URS_2022_01/998713181</t>
  </si>
  <si>
    <t>763</t>
  </si>
  <si>
    <t>Konstrukce suché výstavby</t>
  </si>
  <si>
    <t>43</t>
  </si>
  <si>
    <t>763111331</t>
  </si>
  <si>
    <t>SDK příčka tl 75 mm profil CW+UW 50 desky 1xH2 12,5 s izolací EI 30 Rw do 45 dB</t>
  </si>
  <si>
    <t>-248967087</t>
  </si>
  <si>
    <t>Příčka ze sádrokartonových desek s nosnou konstrukcí z jednoduchých ocelových profilů UW, CW jednoduše opláštěná deskou impregnovanou H2 tl. 12,5 mm, příčka tl. 75 mm, profil 50, s izolací, EI 30, Rw do 45 dB</t>
  </si>
  <si>
    <t>https://podminky.urs.cz/item/CS_URS_2022_01/763111331</t>
  </si>
  <si>
    <t>"příčka SDK - 12,5RBi+CW50+MV50+12,5RBi"</t>
  </si>
  <si>
    <t>3,85*(1,976+1,825+1,125*2+1,976*3+2,9+3,95)-0,7*2*7-0,9*3,85*2</t>
  </si>
  <si>
    <t>44</t>
  </si>
  <si>
    <t>763111437</t>
  </si>
  <si>
    <t>SDK příčka tl 150 mm profil CW+UW 100 desky 2xH2 12,5 s izolací EI 60 Rw do 56 dB</t>
  </si>
  <si>
    <t>-442423515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</si>
  <si>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</si>
  <si>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https://podminky.urs.cz/item/CS_URS_2022_01/763111437</t>
  </si>
  <si>
    <t>"příčka SDK - 2x12,5RBi+CW100+MV50+2x12,5RBi"</t>
  </si>
  <si>
    <t>3,85*(3,15+2+2+3,2+4,832)-0,8*2*2</t>
  </si>
  <si>
    <t>45</t>
  </si>
  <si>
    <t>763111714</t>
  </si>
  <si>
    <t>SDK příčka zalomení</t>
  </si>
  <si>
    <t>1983625407</t>
  </si>
  <si>
    <t>Příčka ze sádrokartonových desek ostatní konstrukce a práce na příčkách ze sádrokartonových desek zalomení příčky</t>
  </si>
  <si>
    <t>https://podminky.urs.cz/item/CS_URS_2022_01/763111714</t>
  </si>
  <si>
    <t>3,85</t>
  </si>
  <si>
    <t>46</t>
  </si>
  <si>
    <t>763111717</t>
  </si>
  <si>
    <t>SDK příčka základní penetrační nátěr (oboustranně)</t>
  </si>
  <si>
    <t>-1147161754</t>
  </si>
  <si>
    <t>Příčka ze sádrokartonových desek ostatní konstrukce a práce na příčkách ze sádrokartonových desek základní penetrační nátěr (oboustranný)</t>
  </si>
  <si>
    <t>https://podminky.urs.cz/item/CS_URS_2022_01/763111717</t>
  </si>
  <si>
    <t>55,762+55,251</t>
  </si>
  <si>
    <t>47</t>
  </si>
  <si>
    <t>763111720</t>
  </si>
  <si>
    <t>SDK příčka vyztužení pro osazení skříněk, polic atd.</t>
  </si>
  <si>
    <t>-1183676199</t>
  </si>
  <si>
    <t>Příčka ze sádrokartonových desek ostatní konstrukce a práce na příčkách ze sádrokartonových desek vyztužení příčky pro osazení skříněk, polic atd.</t>
  </si>
  <si>
    <t>https://podminky.urs.cz/item/CS_URS_2022_01/763111720</t>
  </si>
  <si>
    <t>48</t>
  </si>
  <si>
    <t>763121422a</t>
  </si>
  <si>
    <t xml:space="preserve">SDK stěna předsazená tl 62,5 mm profil CW+UW 50 deska 1xH2 12,5  + izolace 50mm</t>
  </si>
  <si>
    <t>1675921959</t>
  </si>
  <si>
    <t>SDK stěna předsazená tl 62,5 mm profil CW+UW 50 deska 1xH2 12,5 + izolace 50mm</t>
  </si>
  <si>
    <t>"opláštění SDK - 12,5RBi+CW50+MV50"</t>
  </si>
  <si>
    <t>3,85*(3,95+2,425*2+2*2+2,9+1,628*2+0,15+0,9+1,7+1,3+2*2+1,233*2+0,15)</t>
  </si>
  <si>
    <t>49</t>
  </si>
  <si>
    <t>763121714</t>
  </si>
  <si>
    <t>SDK stěna předsazená základní penetrační nátěr</t>
  </si>
  <si>
    <t>1530646415</t>
  </si>
  <si>
    <t>Stěna předsazená ze sádrokartonových desek ostatní konstrukce a práce na předsazených stěnách ze sádrokartonových desek základní penetrační nátěr</t>
  </si>
  <si>
    <t>https://podminky.urs.cz/item/CS_URS_2022_01/763121714</t>
  </si>
  <si>
    <t>114,045</t>
  </si>
  <si>
    <t>50</t>
  </si>
  <si>
    <t>763135101</t>
  </si>
  <si>
    <t>Montáž SDK kazetového podhledu z kazet 600x600 mm na zavěšenou viditelnou nosnou konstrukci</t>
  </si>
  <si>
    <t>672368320</t>
  </si>
  <si>
    <t>Montáž sádrokartonového podhledu kazetového demontovatelného, velikosti kazet 600x600 mm včetně zavěšené nosné konstrukce viditelné</t>
  </si>
  <si>
    <t>https://podminky.urs.cz/item/CS_URS_2022_01/763135101</t>
  </si>
  <si>
    <t>51</t>
  </si>
  <si>
    <t>59030570</t>
  </si>
  <si>
    <t xml:space="preserve">podhled kazetový minerální, hladký povrch, bez děrování, viditelný rastr 600x600mm </t>
  </si>
  <si>
    <t>-1650890108</t>
  </si>
  <si>
    <t>podhled kazetový bez děrování viditelný rastr 600x600mm</t>
  </si>
  <si>
    <t>"přesné parametry dle technické zprávy"</t>
  </si>
  <si>
    <t>281,4*1,1</t>
  </si>
  <si>
    <t>52</t>
  </si>
  <si>
    <t>763135101R1</t>
  </si>
  <si>
    <t xml:space="preserve">D+M Lemování VZT jednotek ve vynechaném otvoru v podhledu </t>
  </si>
  <si>
    <t>2018360865</t>
  </si>
  <si>
    <t>"dle detailu na výkrese číslo 105"</t>
  </si>
  <si>
    <t>"vč. montáže a dodávky veškerých potřebných materiálů, ukotvení do stropní konstrukce, povrchové úpravy"</t>
  </si>
  <si>
    <t>(1,8*2+2,4*2)*2</t>
  </si>
  <si>
    <t>53</t>
  </si>
  <si>
    <t>763173111</t>
  </si>
  <si>
    <t>Montáž úchytu pro umyvadlo v SDK kci</t>
  </si>
  <si>
    <t>2030216606</t>
  </si>
  <si>
    <t>Montáž nosičů zařizovacích předmětů pro konstrukce ze sádrokartonových desek úchytu pro umyvadlo</t>
  </si>
  <si>
    <t>https://podminky.urs.cz/item/CS_URS_2022_01/763173111</t>
  </si>
  <si>
    <t>54</t>
  </si>
  <si>
    <t>59030729</t>
  </si>
  <si>
    <t>konstrukce pro uchycení umyvadla s nástěnnými bateriemi osová rozteč CW profilů 450-625mm</t>
  </si>
  <si>
    <t>208870456</t>
  </si>
  <si>
    <t>55</t>
  </si>
  <si>
    <t>763173112</t>
  </si>
  <si>
    <t>Montáž úchytu pro pisoár v SDK kci</t>
  </si>
  <si>
    <t>833777698</t>
  </si>
  <si>
    <t>Montáž nosičů zařizovacích předmětů pro konstrukce ze sádrokartonových desek úchytu pro pisoár</t>
  </si>
  <si>
    <t>https://podminky.urs.cz/item/CS_URS_2022_01/763173112</t>
  </si>
  <si>
    <t>56</t>
  </si>
  <si>
    <t>59030728</t>
  </si>
  <si>
    <t>konstrukce pro uchycení pisoáru osová rozteč CW profilů 450-625mm</t>
  </si>
  <si>
    <t>1619290903</t>
  </si>
  <si>
    <t>57</t>
  </si>
  <si>
    <t>763173113</t>
  </si>
  <si>
    <t>Montáž úchytu pro WC v SDK kci</t>
  </si>
  <si>
    <t>-1079702985</t>
  </si>
  <si>
    <t>Montáž nosičů zařizovacích předmětů pro konstrukce ze sádrokartonových desek úchytu pro WC</t>
  </si>
  <si>
    <t>https://podminky.urs.cz/item/CS_URS_2022_01/763173113</t>
  </si>
  <si>
    <t>58</t>
  </si>
  <si>
    <t>59030731</t>
  </si>
  <si>
    <t>konstrukce pro uchycení WC osová rozteč CW profilů 450-625mm</t>
  </si>
  <si>
    <t>31510379</t>
  </si>
  <si>
    <t>59</t>
  </si>
  <si>
    <t>763173132</t>
  </si>
  <si>
    <t>Montáž držáku baterie v SDK kci</t>
  </si>
  <si>
    <t>442890095</t>
  </si>
  <si>
    <t>Montáž nosičů zařizovacích předmětů pro konstrukce ze sádrokartonových desek držáku baterie</t>
  </si>
  <si>
    <t>https://podminky.urs.cz/item/CS_URS_2022_01/763173132</t>
  </si>
  <si>
    <t>60</t>
  </si>
  <si>
    <t>59030720</t>
  </si>
  <si>
    <t>konstrukce pro uchycení baterií osová rozteč CW profilů 460-625mm</t>
  </si>
  <si>
    <t>-659387725</t>
  </si>
  <si>
    <t>61</t>
  </si>
  <si>
    <t>763181311</t>
  </si>
  <si>
    <t>Montáž jednokřídlové kovové zárubně SDK příčka</t>
  </si>
  <si>
    <t>-128765456</t>
  </si>
  <si>
    <t>Výplně otvorů konstrukcí ze sádrokartonových desek montáž zárubně kovové s konstrukcí jednokřídlové</t>
  </si>
  <si>
    <t>https://podminky.urs.cz/item/CS_URS_2022_01/763181311</t>
  </si>
  <si>
    <t>"T04"</t>
  </si>
  <si>
    <t>"T05"</t>
  </si>
  <si>
    <t>"T06"</t>
  </si>
  <si>
    <t>"T07"</t>
  </si>
  <si>
    <t>62</t>
  </si>
  <si>
    <t>55331589a</t>
  </si>
  <si>
    <t>zárubeň jednokřídlá ocelová pro sádrokartonové příčky tl stěny 75mm rozměru 700/1970, vč. povrchové úpravy</t>
  </si>
  <si>
    <t>-1104267117</t>
  </si>
  <si>
    <t>63</t>
  </si>
  <si>
    <t>55331595a</t>
  </si>
  <si>
    <t>zárubeň jednokřídlá ocelová pro sádrokartonové příčky tl stěny 150mm rozměru 800/1970, vč. povrchové úpravy</t>
  </si>
  <si>
    <t>-873160467</t>
  </si>
  <si>
    <t>64</t>
  </si>
  <si>
    <t>998763100</t>
  </si>
  <si>
    <t>Přesun hmot tonážní pro dřevostavby v objektech v do 6 m</t>
  </si>
  <si>
    <t>-1317746679</t>
  </si>
  <si>
    <t>Přesun hmot pro dřevostavby stanovený z hmotnosti přesunovaného materiálu vodorovná dopravní vzdálenost do 50 m v objektech výšky do 6 m</t>
  </si>
  <si>
    <t>https://podminky.urs.cz/item/CS_URS_2022_01/998763100</t>
  </si>
  <si>
    <t>65</t>
  </si>
  <si>
    <t>998763181</t>
  </si>
  <si>
    <t>Příplatek k přesunu hmot tonážní pro 763 dřevostavby prováděný bez použití mechanizace</t>
  </si>
  <si>
    <t>1115279723</t>
  </si>
  <si>
    <t>Přesun hmot pro dřevostavby stanovený z hmotnosti přesunovaného materiálu Příplatek k ceně za přesun prováděný bez použití mechanizace pro jakoukoliv výšku objektu</t>
  </si>
  <si>
    <t>https://podminky.urs.cz/item/CS_URS_2022_01/998763181</t>
  </si>
  <si>
    <t>766</t>
  </si>
  <si>
    <t>Konstrukce truhlářské</t>
  </si>
  <si>
    <t>66</t>
  </si>
  <si>
    <t>766660001</t>
  </si>
  <si>
    <t>Montáž dveřních křídel otvíravých jednokřídlových š do 0,8 m do ocelové zárubně</t>
  </si>
  <si>
    <t>-1858328932</t>
  </si>
  <si>
    <t>Montáž dveřních křídel dřevěných nebo plastových otevíravých do ocelové zárubně povrchově upravených jednokřídlových, šířky do 800 mm</t>
  </si>
  <si>
    <t>https://podminky.urs.cz/item/CS_URS_2022_01/766660001</t>
  </si>
  <si>
    <t>67</t>
  </si>
  <si>
    <t>61162073a</t>
  </si>
  <si>
    <t>dveře jednokřídlé dřevěné hladké plné CPL 700x1970mm vč. kování, zámku, povrchové úpravy</t>
  </si>
  <si>
    <t>840086458</t>
  </si>
  <si>
    <t>68</t>
  </si>
  <si>
    <t>61162073b</t>
  </si>
  <si>
    <t>-490398042</t>
  </si>
  <si>
    <t>69</t>
  </si>
  <si>
    <t>61162073c</t>
  </si>
  <si>
    <t>-1657103887</t>
  </si>
  <si>
    <t>70</t>
  </si>
  <si>
    <t>61162074a</t>
  </si>
  <si>
    <t>dveře jednokřídlé dřevěné hladké plné CPL 800x1970mm vč. kování, zámku, povrchové úpravy</t>
  </si>
  <si>
    <t>694158703</t>
  </si>
  <si>
    <t>71</t>
  </si>
  <si>
    <t>766660021</t>
  </si>
  <si>
    <t>Montáž dveřních křídel otvíravých jednokřídlových š do 0,8 m požárních do ocelové zárubně</t>
  </si>
  <si>
    <t>870037489</t>
  </si>
  <si>
    <t>Montáž dveřních křídel dřevěných nebo plastových otevíravých do ocelové zárubně protipožárních jednokřídlových, šířky do 800 mm</t>
  </si>
  <si>
    <t>https://podminky.urs.cz/item/CS_URS_2022_01/766660021</t>
  </si>
  <si>
    <t>72</t>
  </si>
  <si>
    <t>766660022</t>
  </si>
  <si>
    <t>Montáž dveřních křídel otvíravých jednokřídlových š přes 0,8 m požárních do ocelové zárubně</t>
  </si>
  <si>
    <t>795195932</t>
  </si>
  <si>
    <t>Montáž dveřních křídel dřevěných nebo plastových otevíravých do ocelové zárubně protipožárních jednokřídlových, šířky přes 800 mm</t>
  </si>
  <si>
    <t>https://podminky.urs.cz/item/CS_URS_2022_01/766660022</t>
  </si>
  <si>
    <t>73</t>
  </si>
  <si>
    <t>61161025a</t>
  </si>
  <si>
    <t>dveře jednokřídlé dřevěné hladké plné protipožární EW 30 DP3-C 700x1970mm vč. kování, zámku, povrchové úpravy</t>
  </si>
  <si>
    <t>-1157829388</t>
  </si>
  <si>
    <t>74</t>
  </si>
  <si>
    <t>61165340a</t>
  </si>
  <si>
    <t>dveře jednokřídlé dřevěné hladké plné protipožární EW 30 DP3-C 900x1970mm vč. kování, zámku, povrchové úpravy</t>
  </si>
  <si>
    <t>-1813672859</t>
  </si>
  <si>
    <t>75</t>
  </si>
  <si>
    <t>61165340b</t>
  </si>
  <si>
    <t>631728131</t>
  </si>
  <si>
    <t>76</t>
  </si>
  <si>
    <t>998766101</t>
  </si>
  <si>
    <t>Přesun hmot tonážní pro kce truhlářské v objektech v do 6 m</t>
  </si>
  <si>
    <t>1416668885</t>
  </si>
  <si>
    <t>Přesun hmot pro konstrukce truhlářské stanovený z hmotnosti přesunovaného materiálu vodorovná dopravní vzdálenost do 50 m v objektech výšky do 6 m</t>
  </si>
  <si>
    <t>https://podminky.urs.cz/item/CS_URS_2022_01/998766101</t>
  </si>
  <si>
    <t>77</t>
  </si>
  <si>
    <t>998766181</t>
  </si>
  <si>
    <t>Příplatek k přesunu hmot tonážní 766 prováděný bez použití mechanizace</t>
  </si>
  <si>
    <t>1531757628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</si>
  <si>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</si>
  <si>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https://podminky.urs.cz/item/CS_URS_2022_01/998766181</t>
  </si>
  <si>
    <t>771</t>
  </si>
  <si>
    <t>Podlahy z dlaždic</t>
  </si>
  <si>
    <t>78</t>
  </si>
  <si>
    <t>771121011</t>
  </si>
  <si>
    <t>Nátěr penetrační na podlahu</t>
  </si>
  <si>
    <t>-1644595094</t>
  </si>
  <si>
    <t>Příprava podkladu před provedením dlažby nátěr penetrační na podlahu</t>
  </si>
  <si>
    <t>https://podminky.urs.cz/item/CS_URS_2022_01/771121011</t>
  </si>
  <si>
    <t>"vytažení izolace" 0,15*(2*2+2,9*2+3,95*2+2,45*2+1,8*2+0,9*2-0,8-0,7*2-0,9*2+2,9*4+2,425*2+2*2-0,9*2-0,8)</t>
  </si>
  <si>
    <t>0,15*(1,975*6+1,05*2+2,325*2+1,125*4-0,7*7+1,976*4+2,5*2+1,125*4-0,7*6)</t>
  </si>
  <si>
    <t>"sokl" 0,1*160,364</t>
  </si>
  <si>
    <t>79</t>
  </si>
  <si>
    <t>771161021</t>
  </si>
  <si>
    <t>Montáž profilu ukončujícího pro plynulý přechod (dlažby s kobercem apod.)</t>
  </si>
  <si>
    <t>1290506594</t>
  </si>
  <si>
    <t>Příprava podkladu před provedením dlažby montáž profilu ukončujícího profilu pro plynulý přechod (dlažba-koberec apod.)</t>
  </si>
  <si>
    <t>https://podminky.urs.cz/item/CS_URS_2022_01/771161021</t>
  </si>
  <si>
    <t>"S1, S2" 0,9*2+0,7*2+1,4</t>
  </si>
  <si>
    <t>80</t>
  </si>
  <si>
    <t>59054101</t>
  </si>
  <si>
    <t>profil přechodový Al s pohyblivým ramenem 10x20mm</t>
  </si>
  <si>
    <t>-1689973832</t>
  </si>
  <si>
    <t>4,6*1,1</t>
  </si>
  <si>
    <t>81</t>
  </si>
  <si>
    <t>771474113</t>
  </si>
  <si>
    <t>Montáž soklů z dlaždic keramických rovných flexibilní lepidlo v přes 90 do 120 mm</t>
  </si>
  <si>
    <t>1958474669</t>
  </si>
  <si>
    <t>Montáž soklů z dlaždic keramických lepených flexibilním lepidlem rovných, výšky přes 90 do 120 mm</t>
  </si>
  <si>
    <t>https://podminky.urs.cz/item/CS_URS_2022_01/771474113</t>
  </si>
  <si>
    <t>"033a" 17,551+6,8*2+19,256-0,9*2-0,8</t>
  </si>
  <si>
    <t>"033f" 15,953+6,8*2+17,039-0,7-0,8-1,4+0,3*2</t>
  </si>
  <si>
    <t>82</t>
  </si>
  <si>
    <t>771576142</t>
  </si>
  <si>
    <t>Montáž podlah keramických velkoformátových pro mechanické zatížení protiskluzných lepených flexi rychletuhnoucím lepidlem přes 4 do 6 ks/m2</t>
  </si>
  <si>
    <t>1352034842</t>
  </si>
  <si>
    <t>Montáž podlah z dlaždic keramických lepených flexibilním rychletuhnoucím lepidlem velkoformátových pro vysoké mechanické zatížení protiskluzných nebo reliéfních (bezbariérových) přes 4 do 6 ks/m2</t>
  </si>
  <si>
    <t>https://podminky.urs.cz/item/CS_URS_2022_01/771576142</t>
  </si>
  <si>
    <t>83</t>
  </si>
  <si>
    <t>59763990a</t>
  </si>
  <si>
    <t>Dlažba keramická tl.10mm (dle specifikace ve výpisu skladeb)</t>
  </si>
  <si>
    <t>1729871808</t>
  </si>
  <si>
    <t>"sokl" 92,099*0,1*1,1</t>
  </si>
  <si>
    <t>"S1" (125,77+109,41)*1,1</t>
  </si>
  <si>
    <t>"S2" (17,22+12,9+8,88+7,22)*1,1</t>
  </si>
  <si>
    <t>84</t>
  </si>
  <si>
    <t>771577124</t>
  </si>
  <si>
    <t>Příplatek k montáži podlah keramických lepených flexibilním rychletuhnoucím lepidlem za spárování tmelem dvousložkovým</t>
  </si>
  <si>
    <t>792980743</t>
  </si>
  <si>
    <t>Montáž podlah z dlaždic keramických lepených flexibilním rychletuhnoucím lepidlem Příplatek k cenám za dvousložkový spárovací tmel</t>
  </si>
  <si>
    <t>https://podminky.urs.cz/item/CS_URS_2022_01/771577124</t>
  </si>
  <si>
    <t>92,099*0,1+281,4</t>
  </si>
  <si>
    <t>85</t>
  </si>
  <si>
    <t>771577125</t>
  </si>
  <si>
    <t>Příplatek k montáži podlah keramických lepených flexibilním rychletuhnoucím lepidlem za lepení dvousložkovým lepidlem</t>
  </si>
  <si>
    <t>-2055966669</t>
  </si>
  <si>
    <t>Montáž podlah z dlaždic keramických lepených flexibilním rychletuhnoucím lepidlem Příplatek k cenám za dvousložkové lepidlo</t>
  </si>
  <si>
    <t>https://podminky.urs.cz/item/CS_URS_2022_01/771577125</t>
  </si>
  <si>
    <t>290,61</t>
  </si>
  <si>
    <t>86</t>
  </si>
  <si>
    <t>771591112</t>
  </si>
  <si>
    <t>Izolace pod dlažbu nátěrem nebo stěrkou ve dvou vrstvách</t>
  </si>
  <si>
    <t>-1915425083</t>
  </si>
  <si>
    <t>Izolace podlahy pod dlažbu nátěrem nebo stěrkou ve dvou vrstvách</t>
  </si>
  <si>
    <t>https://podminky.urs.cz/item/CS_URS_2022_01/771591112</t>
  </si>
  <si>
    <t>"vytažení izolace" 0,15*(2*2+2,9*2+3,95*2+2,45*2+1,8*2+0,9*2-0,8-0,7*2-0,9*2+2,9*4+2,425*2+2*2-0,9*2-0,8)*1,2</t>
  </si>
  <si>
    <t>0,15*(1,975*6+1,05*2+2,325*2+1,125*4-0,7*7+1,976*4+2,5*2+1,125*4-0,7*6)*1,2</t>
  </si>
  <si>
    <t>87</t>
  </si>
  <si>
    <t>771591184</t>
  </si>
  <si>
    <t>Pracnější řezání podlah z dlaždic keramických rovné</t>
  </si>
  <si>
    <t>375796720</t>
  </si>
  <si>
    <t>Podlahy - dokončovací práce pracnější řezání dlaždic keramických rovné</t>
  </si>
  <si>
    <t>https://podminky.urs.cz/item/CS_URS_2022_01/771591184</t>
  </si>
  <si>
    <t>92,099+50</t>
  </si>
  <si>
    <t>88</t>
  </si>
  <si>
    <t>771591264</t>
  </si>
  <si>
    <t>Izolace těsnícími pásy mezi podlahou a stěnou</t>
  </si>
  <si>
    <t>1263540319</t>
  </si>
  <si>
    <t>Izolace podlahy pod dlažbu těsnícími izolačními pásy mezi podlahou a stěnu</t>
  </si>
  <si>
    <t>https://podminky.urs.cz/item/CS_URS_2022_01/771591264</t>
  </si>
  <si>
    <t xml:space="preserve">"S2" </t>
  </si>
  <si>
    <t>(2*2+2,9*2+3,95*2+2,45*2+1,8*2+0,9*2-0,8-0,7*2-0,9*2+2,9*4+2,425*2+2*2-0,9*2-0,8)*1,15</t>
  </si>
  <si>
    <t>(1,975*6+1,05*2+2,325*2+1,125*4-0,7*7+1,976*4+2,5*2+1,125*4-0,7*6)*1,15</t>
  </si>
  <si>
    <t>89</t>
  </si>
  <si>
    <t>998771101</t>
  </si>
  <si>
    <t>Přesun hmot tonážní pro podlahy z dlaždic v objektech v do 6 m</t>
  </si>
  <si>
    <t>-1228488814</t>
  </si>
  <si>
    <t>Přesun hmot pro podlahy z dlaždic stanovený z hmotnosti přesunovaného materiálu vodorovná dopravní vzdálenost do 50 m v objektech výšky do 6 m</t>
  </si>
  <si>
    <t>https://podminky.urs.cz/item/CS_URS_2022_01/998771101</t>
  </si>
  <si>
    <t>90</t>
  </si>
  <si>
    <t>998771181</t>
  </si>
  <si>
    <t>Příplatek k přesunu hmot tonážní 771 prováděný bez použití mechanizace</t>
  </si>
  <si>
    <t>-1292608642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</si>
  <si>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</si>
  <si>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https://podminky.urs.cz/item/CS_URS_2022_01/998771181</t>
  </si>
  <si>
    <t>781</t>
  </si>
  <si>
    <t>Dokončovací práce - obklady</t>
  </si>
  <si>
    <t>91</t>
  </si>
  <si>
    <t>781121011</t>
  </si>
  <si>
    <t>Nátěr penetrační na stěnu</t>
  </si>
  <si>
    <t>-666733752</t>
  </si>
  <si>
    <t>Příprava podkladu před provedením obkladu nátěr penetrační na stěnu</t>
  </si>
  <si>
    <t>https://podminky.urs.cz/item/CS_URS_2022_01/781121011</t>
  </si>
  <si>
    <t>"na zděných a železobetonových stěnách"</t>
  </si>
  <si>
    <t>"na SDK"</t>
  </si>
  <si>
    <t>"033b" 2,6*(3,95*4+2,45*2+2*4+0,9*2)-0,7*2*2-0,8*2-0,9*2,6*2</t>
  </si>
  <si>
    <t>"033c" 2,6*(2,9*4+2*2+2,425*2)-0,8*2-0,9*2,6*2</t>
  </si>
  <si>
    <t>"033d" 2,6*(2*6+1,05+2,325+1,125*3)-0,7*2*6</t>
  </si>
  <si>
    <t>"033e" 2,6*(2*4+1,125*3+2,5)-0,7*2*5</t>
  </si>
  <si>
    <t>92</t>
  </si>
  <si>
    <t>781131112</t>
  </si>
  <si>
    <t>Izolace pod obklad nátěrem nebo stěrkou ve dvou vrstvách</t>
  </si>
  <si>
    <t>56908377</t>
  </si>
  <si>
    <t>Izolace stěny pod obklad izolace nátěrem nebo stěrkou ve dvou vrstvách</t>
  </si>
  <si>
    <t>https://podminky.urs.cz/item/CS_URS_2022_01/781131112</t>
  </si>
  <si>
    <t>"033d" 10*1,2</t>
  </si>
  <si>
    <t>"033e" 8*1,2</t>
  </si>
  <si>
    <t>"033b" (2,6*(3,95*4+2,45*2+2*4+0,9*2)-0,7*2*2-0,8*2-0,9*2,6*2)*1,2</t>
  </si>
  <si>
    <t>"033c" (2,6*(2,9*4+2*2+2,425*2)-0,8*2-0,9*2,6*2)*1,2</t>
  </si>
  <si>
    <t>93</t>
  </si>
  <si>
    <t>781474226</t>
  </si>
  <si>
    <t>Montáž obkladů vnitřních keramických z dekorů přes 22 do 25 ks/m2 lepených flexibilním lepidlem</t>
  </si>
  <si>
    <t>-594447024</t>
  </si>
  <si>
    <t>Montáž obkladů vnitřních stěn z dlaždic keramických lepených flexibilním lepidlem maloformátových reliéfních nebo z dekorů přes 22 do 25 ks/m2</t>
  </si>
  <si>
    <t>https://podminky.urs.cz/item/CS_URS_2022_01/781474226</t>
  </si>
  <si>
    <t>94</t>
  </si>
  <si>
    <t>781477114</t>
  </si>
  <si>
    <t>Příplatek k montáži obkladů vnitřních keramických hladkých za spárování tmelem dvousložkovým</t>
  </si>
  <si>
    <t>-1898011582</t>
  </si>
  <si>
    <t>Montáž obkladů vnitřních stěn z dlaždic keramických Příplatek k cenám za dvousložkový spárovací tmel</t>
  </si>
  <si>
    <t>https://podminky.urs.cz/item/CS_URS_2022_01/781477114</t>
  </si>
  <si>
    <t>95</t>
  </si>
  <si>
    <t>59781340</t>
  </si>
  <si>
    <t>Obklad vnitřní keramický (dle specifikace v projektové dokumentaci)</t>
  </si>
  <si>
    <t>-1870352037</t>
  </si>
  <si>
    <t>204,86*1,1</t>
  </si>
  <si>
    <t>96</t>
  </si>
  <si>
    <t>781477115</t>
  </si>
  <si>
    <t>Příplatek k montáži obkladů vnitřních keramických hladkých za lepením lepidlem dvousložkovým</t>
  </si>
  <si>
    <t>-927990778</t>
  </si>
  <si>
    <t>Montáž obkladů vnitřních stěn z dlaždic keramických Příplatek k cenám za dvousložkové lepidlo</t>
  </si>
  <si>
    <t>https://podminky.urs.cz/item/CS_URS_2022_01/781477115</t>
  </si>
  <si>
    <t>97</t>
  </si>
  <si>
    <t>781494111</t>
  </si>
  <si>
    <t>Plastové profily rohové lepené flexibilním lepidlem</t>
  </si>
  <si>
    <t>10876579</t>
  </si>
  <si>
    <t>Obklad - dokončující práce profily ukončovací lepené flexibilním lepidlem rohové</t>
  </si>
  <si>
    <t>https://podminky.urs.cz/item/CS_URS_2022_01/781494111</t>
  </si>
  <si>
    <t>"033d" 2,6*16*1,1</t>
  </si>
  <si>
    <t>"033e" 2,6*12*1,1</t>
  </si>
  <si>
    <t>"033b" 2,6*16*1,1</t>
  </si>
  <si>
    <t>"033c" 2,6*12*1,1</t>
  </si>
  <si>
    <t>98</t>
  </si>
  <si>
    <t>781494511a</t>
  </si>
  <si>
    <t>Plastové profily ukončovací lepené flexibilním lepidlem</t>
  </si>
  <si>
    <t>1141496865</t>
  </si>
  <si>
    <t>Obklad - dokončující práce profily ukončovací lepené flexibilním lepidlem ukončovací</t>
  </si>
  <si>
    <t>https://podminky.urs.cz/item/CS_URS_2022_01/781494511a</t>
  </si>
  <si>
    <t>"033d" (0,7*7+2*14)*1,1</t>
  </si>
  <si>
    <t>"033e" (0,7*6+2*12)*1,1</t>
  </si>
  <si>
    <t>"033b" (0,8+0,7*2+2*6)*1,1</t>
  </si>
  <si>
    <t>"033c" (0,8+2*2)*1,1</t>
  </si>
  <si>
    <t>99</t>
  </si>
  <si>
    <t>781495184</t>
  </si>
  <si>
    <t>Řezání pracnější rovné keramických obkládaček</t>
  </si>
  <si>
    <t>1014226168</t>
  </si>
  <si>
    <t>Obklad - dokončující práce pracnější řezání obkladaček rovné</t>
  </si>
  <si>
    <t>https://podminky.urs.cz/item/CS_URS_2022_01/781495184</t>
  </si>
  <si>
    <t>100</t>
  </si>
  <si>
    <t>998781101</t>
  </si>
  <si>
    <t>Přesun hmot tonážní pro obklady keramické v objektech v do 6 m</t>
  </si>
  <si>
    <t>-717469654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</si>
  <si>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</si>
  <si>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</si>
  <si>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101</t>
  </si>
  <si>
    <t>998781181</t>
  </si>
  <si>
    <t>Příplatek k přesunu hmot tonážní 781 prováděný bez použití mechanizace</t>
  </si>
  <si>
    <t>780103637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</si>
  <si>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</si>
  <si>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https://podminky.urs.cz/item/CS_URS_2022_01/998781181</t>
  </si>
  <si>
    <t>783</t>
  </si>
  <si>
    <t>Dokončovací práce - nátěry</t>
  </si>
  <si>
    <t>102</t>
  </si>
  <si>
    <t>783836401a</t>
  </si>
  <si>
    <t>Ochranný epoxidový nátěr omítek - penetrace + 2x vrchní</t>
  </si>
  <si>
    <t>-1556989079</t>
  </si>
  <si>
    <t>"033a" 2,7*(5,8*2+6,8+11,751+13,456)-0,9*2*2</t>
  </si>
  <si>
    <t>"033f" 2,7*(8,328+5,8*2+6,8+11,239)-1,4*2+0,3*(1,5+2,105*2)</t>
  </si>
  <si>
    <t>"033a" 2,7*6,8-0,8*2+3*0,2</t>
  </si>
  <si>
    <t>"033f" 2,7*(6,8+1,825)-0,8*2-0,7*2</t>
  </si>
  <si>
    <t>II-02 - Elektroinstalace - silnoproud</t>
  </si>
  <si>
    <t>KABELOVÉ TRASY - KABELOVÉ TRASY</t>
  </si>
  <si>
    <t>PŘÍSTROJE - PŘÍSTROJE</t>
  </si>
  <si>
    <t>KABELY - KABELY</t>
  </si>
  <si>
    <t>SVÍTIDLA - SVÍTIDLA</t>
  </si>
  <si>
    <t>ROZVADĚČE - ROZVADĚČE</t>
  </si>
  <si>
    <t>VRN - VRN</t>
  </si>
  <si>
    <t>KABELOVÉ TRASY</t>
  </si>
  <si>
    <t>Pol79</t>
  </si>
  <si>
    <t xml:space="preserve">Kabelový žlab merkur2  200/50  včetně přepážky, závěsu a vč. příslušenství</t>
  </si>
  <si>
    <t>Kabelový žlab merkur2 200/50 včetně přepážky, závěsu a vč. příslušenství</t>
  </si>
  <si>
    <t>Pol80</t>
  </si>
  <si>
    <t xml:space="preserve">Kabelová příchytka  Grip 30</t>
  </si>
  <si>
    <t>Kabelová příchytka Grip 30</t>
  </si>
  <si>
    <t>Pol81</t>
  </si>
  <si>
    <t xml:space="preserve">Kabelová příchytka  Grip 15</t>
  </si>
  <si>
    <t>Kabelová příchytka Grip 15</t>
  </si>
  <si>
    <t>Pol82</t>
  </si>
  <si>
    <t xml:space="preserve">Kabelová příchytka  DKS 6-20 + otvor 6mm beton</t>
  </si>
  <si>
    <t>Kabelová příchytka DKS 6-20 + otvor 6mm beton</t>
  </si>
  <si>
    <t>Pol83</t>
  </si>
  <si>
    <t>Příchytka stahovacé páska černá 290x3,6</t>
  </si>
  <si>
    <t>Pol84</t>
  </si>
  <si>
    <t>Hmoždinka 8</t>
  </si>
  <si>
    <t>Pol85</t>
  </si>
  <si>
    <t>Demontáž kabelové lávky 500/50mm</t>
  </si>
  <si>
    <t>Pol86</t>
  </si>
  <si>
    <t>Demontáž kabelového žlabu 50x500mm</t>
  </si>
  <si>
    <t>Pol87</t>
  </si>
  <si>
    <t>Montáž kabelové lávky 500/50mm (bez materiálů stávající)</t>
  </si>
  <si>
    <t>Pol88</t>
  </si>
  <si>
    <t>Montáž kabelového žlabu 50x500mm (bez materiálů stávající)</t>
  </si>
  <si>
    <t>Pol89</t>
  </si>
  <si>
    <t>Kotva do betonu 12mm pro uchycení lávky a žlabů</t>
  </si>
  <si>
    <t>Pol90</t>
  </si>
  <si>
    <t>Demontáž kabelů z lávek a vyvázání pod strop bez vypnutí , (kabely 5x25-5x120 viz příloha foto</t>
  </si>
  <si>
    <t>Pol91</t>
  </si>
  <si>
    <t>Zpětné uložení kabelů do lávek a vyvazání bez vypnutí , (kabely 5x25-5x120 viz příloha foto</t>
  </si>
  <si>
    <t>Pol92</t>
  </si>
  <si>
    <t xml:space="preserve">Demontáž slaboproudých kabelů z lávek a vyvázání pod strop bez vypnutí , (kabely TCEPKPFLE ,SYKFY,PRAFLASAFE,JYSTY  2x25-4x25 viz příloha foto</t>
  </si>
  <si>
    <t>Demontáž slaboproudých kabelů z lávek a vyvázání pod strop bez vypnutí , (kabely TCEPKPFLE ,SYKFY,PRAFLASAFE,JYSTY 2x25-4x25 viz příloha foto</t>
  </si>
  <si>
    <t>Pol93</t>
  </si>
  <si>
    <t xml:space="preserve">Zpětné uložení slaboproudých kabelů do lávek a vyvázání  bez vypnutí , (kabely TCEPKPFLE ,SYKFY,PRAFLASAFE,JYSTY  2x25-4x25 viz příloha foto</t>
  </si>
  <si>
    <t>Zpětné uložení slaboproudých kabelů do lávek a vyvázání bez vypnutí , (kabely TCEPKPFLE ,SYKFY,PRAFLASAFE,JYSTY 2x25-4x25 viz příloha foto</t>
  </si>
  <si>
    <t>Pol94</t>
  </si>
  <si>
    <t>Pomocné práce a koordinace při přeložkách žlabů a kabelů</t>
  </si>
  <si>
    <t>PŘÍSTROJE</t>
  </si>
  <si>
    <t>Pol95</t>
  </si>
  <si>
    <t xml:space="preserve">Spínač přístroj č.1  včetně rámečku a klapky IP20</t>
  </si>
  <si>
    <t>Spínač přístroj č.1 včetně rámečku a klapky IP20</t>
  </si>
  <si>
    <t>Pol96</t>
  </si>
  <si>
    <t xml:space="preserve">Spínač přístroj č.5  včetně rámečku a klapky IP20</t>
  </si>
  <si>
    <t>Spínač přístroj č.5 včetně rámečku a klapky IP20</t>
  </si>
  <si>
    <t>Pol97</t>
  </si>
  <si>
    <t>Osoušeč vlasů Valera Action Super Plus - 1200 W</t>
  </si>
  <si>
    <t>Pol98</t>
  </si>
  <si>
    <t>Infraspínač pohybové čidlo IP44 360stupňu</t>
  </si>
  <si>
    <t>Pol99</t>
  </si>
  <si>
    <t xml:space="preserve">Tlačítko přístroj č.0/1  včetně rámečku a klapky IP20</t>
  </si>
  <si>
    <t>Tlačítko přístroj č.0/1 včetně rámečku a klapky IP20</t>
  </si>
  <si>
    <t>Pol100</t>
  </si>
  <si>
    <t>Zásuvka dvojitá zapuštěná bíla s natoč.dutinou IP20</t>
  </si>
  <si>
    <t>Pol101</t>
  </si>
  <si>
    <t>Zásuvka jednoduchá zapuštěná bíla IP20</t>
  </si>
  <si>
    <t>Pol102</t>
  </si>
  <si>
    <t>Vypínač 3f 16A IP54</t>
  </si>
  <si>
    <t>Pol103</t>
  </si>
  <si>
    <t>Termostat týdenní digitální</t>
  </si>
  <si>
    <t>Pol104</t>
  </si>
  <si>
    <t>Krabice přístrojova KP 68 KA</t>
  </si>
  <si>
    <t>Pol105</t>
  </si>
  <si>
    <t>Krabice přístrojova KUL 68-45/LD (do SDK)</t>
  </si>
  <si>
    <t>Pol106</t>
  </si>
  <si>
    <t>Krabice přístrojova KPL 64-50/2LD (do SDK dvojitá)</t>
  </si>
  <si>
    <t>Pol107</t>
  </si>
  <si>
    <t>Krabice KT 250/L NB (do SDK)</t>
  </si>
  <si>
    <t>Pol108</t>
  </si>
  <si>
    <t>Krabice 100x100 IP 55</t>
  </si>
  <si>
    <t>Pol109</t>
  </si>
  <si>
    <t>Krabice 100x100 IP 55 s požární odolnosti</t>
  </si>
  <si>
    <t>Pol110</t>
  </si>
  <si>
    <t>PŘÍPOJNICE POTENC.VYROVNÁNÍ 1809</t>
  </si>
  <si>
    <t>Pol111</t>
  </si>
  <si>
    <t>ZEMNICÍ SVORKA ZSA 16 BERNARD</t>
  </si>
  <si>
    <t>Pol112</t>
  </si>
  <si>
    <t>ZEMNICÍ SVORKA ZS 4 1/2"</t>
  </si>
  <si>
    <t>Pol113</t>
  </si>
  <si>
    <t xml:space="preserve">Otvor  250mm do SDk</t>
  </si>
  <si>
    <t>Otvor 250mm do SDk</t>
  </si>
  <si>
    <t>Pol114</t>
  </si>
  <si>
    <t xml:space="preserve">Otvor  68mm do SDk</t>
  </si>
  <si>
    <t>Otvor 68mm do SDk</t>
  </si>
  <si>
    <t>Pol115</t>
  </si>
  <si>
    <t xml:space="preserve">Otvor  cihla 300mm x 100mm zeď 200mm</t>
  </si>
  <si>
    <t>Otvor cihla 300mm x 100mm zeď 200mm</t>
  </si>
  <si>
    <t>Pol116</t>
  </si>
  <si>
    <t>Kapsa 100x100mm beton</t>
  </si>
  <si>
    <t>Pol117</t>
  </si>
  <si>
    <t>Drážka 30x30mm beton</t>
  </si>
  <si>
    <t>Pol118</t>
  </si>
  <si>
    <t>Drážka 50x30mm beton</t>
  </si>
  <si>
    <t>Pol119</t>
  </si>
  <si>
    <t>Otvor plech do 50mm ( SDK příčky)</t>
  </si>
  <si>
    <t>Pol120</t>
  </si>
  <si>
    <t>Protipožární ucpáky do 300mm2</t>
  </si>
  <si>
    <t>KABELY</t>
  </si>
  <si>
    <t>Pol121</t>
  </si>
  <si>
    <t>Kabel CXKH-R 2Ox1,5 ul. pod omítkou a volně</t>
  </si>
  <si>
    <t>Pol122</t>
  </si>
  <si>
    <t>Kabel CXKH-R 3Ox1,5 ul. pod omítkou a volně</t>
  </si>
  <si>
    <t>Pol123</t>
  </si>
  <si>
    <t>Kabel CXKH-R 3Jx1,5 ul. pod omítkou a volně</t>
  </si>
  <si>
    <t>Pol124</t>
  </si>
  <si>
    <t>Kabel CXKH-R 3Jx2,5 ul. pod omítkou a volně</t>
  </si>
  <si>
    <t>Pol125</t>
  </si>
  <si>
    <t>Kabel CXKH-R 5Jx2,5 ul. pod omítkou a volně</t>
  </si>
  <si>
    <t>Pol126</t>
  </si>
  <si>
    <t>Kabel CXKH-V-P60 3Jx1,5 ul. pod omítkou a volně (požárně odolný)</t>
  </si>
  <si>
    <t>Pol127</t>
  </si>
  <si>
    <t>Vodič CYA 16 ZŽ</t>
  </si>
  <si>
    <t>Pol128</t>
  </si>
  <si>
    <t>Vodič CYA 6 ZŽ</t>
  </si>
  <si>
    <t>Pol129</t>
  </si>
  <si>
    <t>Ukončení kabelů v rozvaděčích do 5x2,5</t>
  </si>
  <si>
    <t>Pol130</t>
  </si>
  <si>
    <t>Ukončení vodičů do 16mm</t>
  </si>
  <si>
    <t>104</t>
  </si>
  <si>
    <t>Pol131</t>
  </si>
  <si>
    <t>Ukončení vodičů do 6mm</t>
  </si>
  <si>
    <t>106</t>
  </si>
  <si>
    <t>Pol132</t>
  </si>
  <si>
    <t>Ukončení vodičů do 2,5mm</t>
  </si>
  <si>
    <t>108</t>
  </si>
  <si>
    <t>SVÍTIDLA</t>
  </si>
  <si>
    <t>Pol133</t>
  </si>
  <si>
    <t>TYP A - Svítidlo LED vestavné 600x600mm 23W 3100lm (Modus IBP 3000A-KO)</t>
  </si>
  <si>
    <t>110</t>
  </si>
  <si>
    <t>Pol134</t>
  </si>
  <si>
    <t>TYP B -Svítidlo LED Downlight IP54 12W 1200lm (Modus SPMN100KN E190)</t>
  </si>
  <si>
    <t>112</t>
  </si>
  <si>
    <t>Pol135</t>
  </si>
  <si>
    <t>TYP N2 -Nouzové svítidlo EXIT (ET-/1W + PLX - exit)</t>
  </si>
  <si>
    <t>114</t>
  </si>
  <si>
    <t>Pol136</t>
  </si>
  <si>
    <t>TYP N3 -Nouzové svítidlo LOVATO (LV3N/U/1W)</t>
  </si>
  <si>
    <t>116</t>
  </si>
  <si>
    <t>Pol137</t>
  </si>
  <si>
    <t>TYP C- BRSB, 3X12 LED, 4000 K, KRYT OPÁL PMMA, IP44, PRŮM. 285MM, 350MA</t>
  </si>
  <si>
    <t>118</t>
  </si>
  <si>
    <t>ROZVADĚČE</t>
  </si>
  <si>
    <t>Pol138</t>
  </si>
  <si>
    <t>Spolupráse s revizním technikem</t>
  </si>
  <si>
    <t>120</t>
  </si>
  <si>
    <t>Pol139</t>
  </si>
  <si>
    <t>Zapojení TÚV v rozělovači</t>
  </si>
  <si>
    <t>122</t>
  </si>
  <si>
    <t>Pol140</t>
  </si>
  <si>
    <t>Pomocné lešení do 6m</t>
  </si>
  <si>
    <t>124</t>
  </si>
  <si>
    <t>Pol141</t>
  </si>
  <si>
    <t>Zapojení trafa pisoáry</t>
  </si>
  <si>
    <t>126</t>
  </si>
  <si>
    <t>Pol142</t>
  </si>
  <si>
    <t>Podružný instalační materiál</t>
  </si>
  <si>
    <t>128</t>
  </si>
  <si>
    <t>Pol143</t>
  </si>
  <si>
    <t>Koordinace, zaškolení obsluhy, předání, účast na KD</t>
  </si>
  <si>
    <t>130</t>
  </si>
  <si>
    <t>Pol144</t>
  </si>
  <si>
    <t>Oživení a odzkoušení elektroinstalace</t>
  </si>
  <si>
    <t>132</t>
  </si>
  <si>
    <t>Pol145</t>
  </si>
  <si>
    <t>Dokladová část - certifikáty, prohlášení o shodě, uživatelské příručky</t>
  </si>
  <si>
    <t>134</t>
  </si>
  <si>
    <t>Pol146</t>
  </si>
  <si>
    <t>Revizní zpráva, zkušební protokoly</t>
  </si>
  <si>
    <t>136</t>
  </si>
  <si>
    <t>Pol147</t>
  </si>
  <si>
    <t>Dokumentace skutečného provedení , fotodokumentace</t>
  </si>
  <si>
    <t>138</t>
  </si>
  <si>
    <t>Pol148</t>
  </si>
  <si>
    <t>Celkem zkoušky, měření, revize</t>
  </si>
  <si>
    <t>140</t>
  </si>
  <si>
    <t>Pol149</t>
  </si>
  <si>
    <t>Projektová dokumentace - realiazační, skutečný stav</t>
  </si>
  <si>
    <t>142</t>
  </si>
  <si>
    <t>Pol150</t>
  </si>
  <si>
    <t>Celkem doprava, přesun hmot</t>
  </si>
  <si>
    <t>144</t>
  </si>
  <si>
    <t>Pol151</t>
  </si>
  <si>
    <t>Celkem VRN - zařízení staveniště, odběr energií, WC, ostraha, …</t>
  </si>
  <si>
    <t>146</t>
  </si>
  <si>
    <t>II-03 - Elektroinstalace - slaboproud</t>
  </si>
  <si>
    <t>Úroveň 3:</t>
  </si>
  <si>
    <t>II-03-SK - Slaboproud - Strukturovaná kabeláž</t>
  </si>
  <si>
    <t>SK - Strukturovaná kabeláž</t>
  </si>
  <si>
    <t xml:space="preserve">    D1 - </t>
  </si>
  <si>
    <t xml:space="preserve">    VRN - VRN</t>
  </si>
  <si>
    <t>SK</t>
  </si>
  <si>
    <t>Strukturovaná kabeláž</t>
  </si>
  <si>
    <t>D1</t>
  </si>
  <si>
    <t>Pol165</t>
  </si>
  <si>
    <t>Instalační kabel Cat.6A STP LSOHFR 550MHz, Euroclass B2ca-s1,d1,a1</t>
  </si>
  <si>
    <t>Pol166</t>
  </si>
  <si>
    <t>10G keystone modul 1xRJ45 Cat.6A EA STP -zapojení v zásuvce</t>
  </si>
  <si>
    <t>ks</t>
  </si>
  <si>
    <t>Pol167</t>
  </si>
  <si>
    <t>Zásuvka Modulo 50 pro 2xRJ45 80x80mm pod omítku bílá šikmá s dvířky</t>
  </si>
  <si>
    <t>Pol168</t>
  </si>
  <si>
    <t>Krabice Modulo 50 80x80mm na omítku bílá výška 40mm</t>
  </si>
  <si>
    <t>Pol169</t>
  </si>
  <si>
    <t>Modulární patch panel neosazený pro 24xRJ45 1U černý</t>
  </si>
  <si>
    <t>Pol170</t>
  </si>
  <si>
    <t>10G keystone modul 1xRJ45 Cat.6A EA STP -zapojení v panelu, včetně vyvázání</t>
  </si>
  <si>
    <t>Pol171</t>
  </si>
  <si>
    <t xml:space="preserve">10G patch kabel Cat.6A STP LSOH šedý  1,5m</t>
  </si>
  <si>
    <t>10G patch kabel Cat.6A STP LSOH šedý 1,5m</t>
  </si>
  <si>
    <t>Pol172</t>
  </si>
  <si>
    <t xml:space="preserve">10G patch kabel Cat.6A STP LSOH šedý  2 m</t>
  </si>
  <si>
    <t>10G patch kabel Cat.6A STP LSOH šedý 2 m</t>
  </si>
  <si>
    <t>Pol173</t>
  </si>
  <si>
    <t xml:space="preserve">10G patch kabel Cat.6A STP LSOH šedý  3 m</t>
  </si>
  <si>
    <t>10G patch kabel Cat.6A STP LSOH šedý 3 m</t>
  </si>
  <si>
    <t>Pol174</t>
  </si>
  <si>
    <t xml:space="preserve">10G patch kabel Cat.6A STP LSOH šedý  5 m</t>
  </si>
  <si>
    <t>10G patch kabel Cat.6A STP LSOH šedý 5 m</t>
  </si>
  <si>
    <t>Pol175</t>
  </si>
  <si>
    <t>Certifikační měření kat. 6A vč. protokolu</t>
  </si>
  <si>
    <t>měr.</t>
  </si>
  <si>
    <t>Pol178</t>
  </si>
  <si>
    <t>19' vyvazovací panel 1U černý, 5 x kovový úchyt velký 40 x 80 mm</t>
  </si>
  <si>
    <t>Pol182</t>
  </si>
  <si>
    <t>Zemnící modul na liště C-profilu určený pro montáž na 19“ vertikály,</t>
  </si>
  <si>
    <t>Pol183</t>
  </si>
  <si>
    <t>Uzemnění patch panelu</t>
  </si>
  <si>
    <t>Pol184</t>
  </si>
  <si>
    <t>Oživení a parametrizace systému, funkční zkoušky</t>
  </si>
  <si>
    <t>Pol185</t>
  </si>
  <si>
    <t>Koordinace, předání, účast na KD</t>
  </si>
  <si>
    <t>Pol186</t>
  </si>
  <si>
    <t>Pol187</t>
  </si>
  <si>
    <t>Zaškolení a instruktáž osoby uživatele</t>
  </si>
  <si>
    <t>Pol272</t>
  </si>
  <si>
    <t>Podružný instalační materiál a pomocné pracovní výkony</t>
  </si>
  <si>
    <t>Pol189</t>
  </si>
  <si>
    <t>Celkem dokumentace - skutečný stav</t>
  </si>
  <si>
    <t>Pol273</t>
  </si>
  <si>
    <t>Pol274</t>
  </si>
  <si>
    <t>II-03-IPK - Slaboproud - Kamerový systém</t>
  </si>
  <si>
    <t>KAM - Kamerový systém</t>
  </si>
  <si>
    <t xml:space="preserve">    Technologie KAM - Technologie KAM</t>
  </si>
  <si>
    <t xml:space="preserve">    Ostatní: - Ostatní:</t>
  </si>
  <si>
    <t>KAM</t>
  </si>
  <si>
    <t>Kamerový systém</t>
  </si>
  <si>
    <t>Technologie KAM</t>
  </si>
  <si>
    <t>Pol192</t>
  </si>
  <si>
    <t>IP bullet kamera, 4MP, MZVF, 2.8-12mm, WDR 120dB, IR 60m, VA, IP67</t>
  </si>
  <si>
    <t>Ostatní:</t>
  </si>
  <si>
    <t>Pol193</t>
  </si>
  <si>
    <t xml:space="preserve">Koordinace,  předání, účast na KD</t>
  </si>
  <si>
    <t>Pol194</t>
  </si>
  <si>
    <t>Uvedení do trvalého provozu včetně SW nastavení a programování, HW nastavení</t>
  </si>
  <si>
    <t>Pol195</t>
  </si>
  <si>
    <t>Pol196</t>
  </si>
  <si>
    <t>Pol275</t>
  </si>
  <si>
    <t>Pol198</t>
  </si>
  <si>
    <t>Pol276</t>
  </si>
  <si>
    <t>Pol277</t>
  </si>
  <si>
    <t>II-03-EKV - Slaboproud - Elektronická kontrola vstupu</t>
  </si>
  <si>
    <t>EKV - Elektronická kontrola vstupu</t>
  </si>
  <si>
    <t xml:space="preserve">    Technologie: - Technologie:</t>
  </si>
  <si>
    <t xml:space="preserve">    Kabely: - Kabely:</t>
  </si>
  <si>
    <t>EKV</t>
  </si>
  <si>
    <t>Elektronická kontrola vstupu</t>
  </si>
  <si>
    <t>Technologie:</t>
  </si>
  <si>
    <t>Pol201</t>
  </si>
  <si>
    <t>Řídící člen identifikačního stanoviště. Komunikace RS485, i2c. 32kB RAM, Com1, RS 485, montážní krabice povrchová</t>
  </si>
  <si>
    <t>Pol202</t>
  </si>
  <si>
    <t>Čtečka karet, rozměry: 4.83 x 10.26 x 2.03 cm, napájení: 5 až 16 V DC, spotřeba: 65 mA, max. 225 mA / 12 V DC, provozní teplota: -35 až +65°C, provozní vlhkost: 5 až 95% bez kondenzace, hmotnost: 90,7 g, frekvence: 13,56 MHz, technologie: iCLASS, MIFARE</t>
  </si>
  <si>
    <t>Pol203</t>
  </si>
  <si>
    <t>Instalační redukce pro montáž čtečky na ko 68- nerez</t>
  </si>
  <si>
    <t>Pol204</t>
  </si>
  <si>
    <t>Spínaný zdroj 24V DC, 10A</t>
  </si>
  <si>
    <t>Pol278</t>
  </si>
  <si>
    <t>Konfigurace prvků přístupového systému do SW nadstavby</t>
  </si>
  <si>
    <t>Pol279</t>
  </si>
  <si>
    <t>Zprovoznění technologie, funkční zkoušky</t>
  </si>
  <si>
    <t>Pol207</t>
  </si>
  <si>
    <t>Protipožární otvírač ploché konstrukce 10-24V AC/DC, stavitel. Střelka,osazení+vyřezání</t>
  </si>
  <si>
    <t>Pol208</t>
  </si>
  <si>
    <t>Lišta krátká rovná, pozinkované provedení</t>
  </si>
  <si>
    <t>Kabely:</t>
  </si>
  <si>
    <t>Pol209</t>
  </si>
  <si>
    <t>instalační kabel Cat.5E FTP LSOHFR B2ca-s1,d1</t>
  </si>
  <si>
    <t>Pol210</t>
  </si>
  <si>
    <t>Kabel SHKFH-R 2 x 2 x 0,8 B2ca -s1,d0,a1</t>
  </si>
  <si>
    <t>Pol211</t>
  </si>
  <si>
    <t>Pol212</t>
  </si>
  <si>
    <t>Pol280</t>
  </si>
  <si>
    <t>Pol215</t>
  </si>
  <si>
    <t>Pol281</t>
  </si>
  <si>
    <t>Pol282</t>
  </si>
  <si>
    <t>II-03-EVR - Slaboproud - Evakuační rozhlas</t>
  </si>
  <si>
    <t>EVR - Evakuační rozhlas</t>
  </si>
  <si>
    <t xml:space="preserve">    Technologie - Technologie</t>
  </si>
  <si>
    <t xml:space="preserve">    Kabely - Kabely</t>
  </si>
  <si>
    <t xml:space="preserve">    Ostatní - Ostatní</t>
  </si>
  <si>
    <t>EVR</t>
  </si>
  <si>
    <t>Evakuační rozhlas</t>
  </si>
  <si>
    <t>Technologie</t>
  </si>
  <si>
    <t>Pol218</t>
  </si>
  <si>
    <t>Stropní reproduktor 6W,plast, EN 54-24</t>
  </si>
  <si>
    <t>Pol219</t>
  </si>
  <si>
    <t>Zadní kryt reproduktoru LC3-UC06</t>
  </si>
  <si>
    <t>Kabely</t>
  </si>
  <si>
    <t>Pol220</t>
  </si>
  <si>
    <t>PRAFlaDur-J 2x1,5 RE P60-R</t>
  </si>
  <si>
    <t>Ostatní</t>
  </si>
  <si>
    <t>Pol221</t>
  </si>
  <si>
    <t>Měření srozumitelnosti a vyhotovení protokolu</t>
  </si>
  <si>
    <t>Pol222</t>
  </si>
  <si>
    <t>Pol223</t>
  </si>
  <si>
    <t>Pol224</t>
  </si>
  <si>
    <t>Pol283</t>
  </si>
  <si>
    <t>Pol226</t>
  </si>
  <si>
    <t>Revize</t>
  </si>
  <si>
    <t>Pol227</t>
  </si>
  <si>
    <t>Pol284</t>
  </si>
  <si>
    <t>Pol285</t>
  </si>
  <si>
    <t>II-03-EPS - Slaboproud - Elektrická požární signalizace</t>
  </si>
  <si>
    <t>EPS - El. požární signalizace</t>
  </si>
  <si>
    <t>EPS</t>
  </si>
  <si>
    <t>El. požární signalizace</t>
  </si>
  <si>
    <t>Pol234</t>
  </si>
  <si>
    <t>Multisenzorový hlásič. MTD 533X</t>
  </si>
  <si>
    <t>Pol235</t>
  </si>
  <si>
    <t>Sokl USB 502-6 bez loop kontaktu</t>
  </si>
  <si>
    <t>Pol236</t>
  </si>
  <si>
    <t>MCP535X-1 Tlačítkový manulání hlásič typu B, integrovaný zkratový izolátor, RAL 3001</t>
  </si>
  <si>
    <t>Pol237</t>
  </si>
  <si>
    <t>Popiska pro manuální tlačítkový hlásič typu B se symbolem "ruky"</t>
  </si>
  <si>
    <t>Pol238</t>
  </si>
  <si>
    <t>PRAFlaGuard F 2 x 2 x 0,8 P15-90 R</t>
  </si>
  <si>
    <t>Pol286</t>
  </si>
  <si>
    <t>Pol241</t>
  </si>
  <si>
    <t>Pol287</t>
  </si>
  <si>
    <t>Pol243</t>
  </si>
  <si>
    <t>Pol288</t>
  </si>
  <si>
    <t>Pol289</t>
  </si>
  <si>
    <t>II-03-KT - Slaboproud - kabelové trasy</t>
  </si>
  <si>
    <t>KT - Kabelové trasy</t>
  </si>
  <si>
    <t xml:space="preserve">    Kabelové trasy SLB: - Kabelové trasy SLB:</t>
  </si>
  <si>
    <t xml:space="preserve">    Kabelové trasy s fun - Kabelové trasy s fun</t>
  </si>
  <si>
    <t>KT</t>
  </si>
  <si>
    <t>Kabelové trasy</t>
  </si>
  <si>
    <t>Kabelové trasy SLB:</t>
  </si>
  <si>
    <t>Pol290</t>
  </si>
  <si>
    <t>Žlab MERKUR 2 200/ 50 'GZ' -vzdálenost 1,7m</t>
  </si>
  <si>
    <t>Pol291</t>
  </si>
  <si>
    <t>Spojka SZM 1 spojení žlab-žlab /GZ</t>
  </si>
  <si>
    <t>Pol292</t>
  </si>
  <si>
    <t>Uchycení žlabu žlabu na zěď nebo strop</t>
  </si>
  <si>
    <t>Pol293</t>
  </si>
  <si>
    <t>DKS 8-28 příchytka pro volné vodiče 3004</t>
  </si>
  <si>
    <t>Pol294</t>
  </si>
  <si>
    <t xml:space="preserve">HMP-8 hmoždinková příchytka  + pásek</t>
  </si>
  <si>
    <t>HMP-8 hmoždinková příchytka + pásek</t>
  </si>
  <si>
    <t>Pol295</t>
  </si>
  <si>
    <t>El. instalační trubka 1425 - monoflex - pod omítku vč. vysekání</t>
  </si>
  <si>
    <t>Pol296</t>
  </si>
  <si>
    <t>El. instalační trubka 1420 - monoflex - pod omítku vč. vysekání</t>
  </si>
  <si>
    <t>Pol297</t>
  </si>
  <si>
    <t>Krabice pod omítku přístrojová KP 67/2_KA šedá vč. vysekání</t>
  </si>
  <si>
    <t>Pol255</t>
  </si>
  <si>
    <t>vybour.otv.cihl.malt.cem.do 0,0225m2 tl.do 150mm</t>
  </si>
  <si>
    <t>Pol265</t>
  </si>
  <si>
    <t>vybour.otv.bet.zdi do R=60mm tl.do 450mm</t>
  </si>
  <si>
    <t>Pol258</t>
  </si>
  <si>
    <t>vybour.otv.bet.zdi do 0.0225m2 tl.do 450mm</t>
  </si>
  <si>
    <t>Pol259</t>
  </si>
  <si>
    <t>HZS</t>
  </si>
  <si>
    <t>Pol298</t>
  </si>
  <si>
    <t>Protipožární ucpávky - odhad</t>
  </si>
  <si>
    <t>Kabelové trasy s fun</t>
  </si>
  <si>
    <t>Pol299</t>
  </si>
  <si>
    <t>HL P1_08 Úchytka pro jednotlivý kabel + HL S 7,5x52</t>
  </si>
  <si>
    <t>Pol300</t>
  </si>
  <si>
    <t>HL P2_10 Úchytka pro jednotlivý kabel + HL S 7,5x52</t>
  </si>
  <si>
    <t>Pol301</t>
  </si>
  <si>
    <t>Krabice požárně odolná Kopos KSK 100_PO</t>
  </si>
  <si>
    <t>Pol254</t>
  </si>
  <si>
    <t>vybour.otv.cihl.malt.cem. do R=60mm tl.do 150mm</t>
  </si>
  <si>
    <t>Pol267</t>
  </si>
  <si>
    <t>Pol302</t>
  </si>
  <si>
    <t>Pol269</t>
  </si>
  <si>
    <t>Pol303</t>
  </si>
  <si>
    <t>Pol304</t>
  </si>
  <si>
    <t>II-04 - Zdravotechnika</t>
  </si>
  <si>
    <t>721 - Vnitřní kanalizace</t>
  </si>
  <si>
    <t>722 - Vnitřní vodovod</t>
  </si>
  <si>
    <t>725 - Zařizovací předměty</t>
  </si>
  <si>
    <t>721</t>
  </si>
  <si>
    <t>Vnitřní kanalizace</t>
  </si>
  <si>
    <t>721170955R0</t>
  </si>
  <si>
    <t>Oprava-vsazení odbočky, potrubí PVC hrdlové D 110</t>
  </si>
  <si>
    <t>721290111R00</t>
  </si>
  <si>
    <t>Zkouška těsnosti kanalizace vodou DN 125</t>
  </si>
  <si>
    <t>725980122R00</t>
  </si>
  <si>
    <t>Dvířka z plastu, 200 x 300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</si>
  <si>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</si>
  <si>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</si>
  <si>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</si>
  <si>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</si>
  <si>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</si>
  <si>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</si>
  <si>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721176116R00</t>
  </si>
  <si>
    <t>Potrubí HT odpadní svislé D 125 x 3,1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</si>
  <si>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</si>
  <si>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</si>
  <si>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</si>
  <si>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</si>
  <si>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</si>
  <si>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</si>
  <si>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721273150RT1</t>
  </si>
  <si>
    <t>Hlavice ventilační přivětrávací HL900</t>
  </si>
  <si>
    <t>553640510R</t>
  </si>
  <si>
    <t>Mřížka větrací 200 x 200 mm</t>
  </si>
  <si>
    <t>998721103R00</t>
  </si>
  <si>
    <t>Přesun hmot pro vnitřní kanalizaci, výšky do 24 m</t>
  </si>
  <si>
    <t>722</t>
  </si>
  <si>
    <t>Vnitřní vodovod</t>
  </si>
  <si>
    <t>722172913R00</t>
  </si>
  <si>
    <t>Propojení plastového potrubí polyf.D 25 mm,vodovod</t>
  </si>
  <si>
    <t>722172311R00</t>
  </si>
  <si>
    <t>Potrubí z PPR, D 20x2,8 mm, PN 16, vč.zed.výpom.</t>
  </si>
  <si>
    <t>722172312R00</t>
  </si>
  <si>
    <t>Potrubí z PPR, D 25x3,5 mm, PN 16, vč.zed.výpom.</t>
  </si>
  <si>
    <t>722172313R00</t>
  </si>
  <si>
    <t>Potrubí z PPR, D 32x4,4 mm, PN 16, vč.zed.výpom.</t>
  </si>
  <si>
    <t>722181212RT7</t>
  </si>
  <si>
    <t>Izolace návleková MIRELON PRO tl. stěny 9 mm</t>
  </si>
  <si>
    <t>722181212RT9</t>
  </si>
  <si>
    <t>722181212RU1</t>
  </si>
  <si>
    <t>722280106R00</t>
  </si>
  <si>
    <t>Tlaková zkouška vodovodního potrubí DN 32</t>
  </si>
  <si>
    <t>722290234R00</t>
  </si>
  <si>
    <t>Proplach a dezinfekce vodovod.potrubí DN 80</t>
  </si>
  <si>
    <t>722190401R00</t>
  </si>
  <si>
    <t>Vyvedení a upevnění výpustek DN 15</t>
  </si>
  <si>
    <t>722220111R00</t>
  </si>
  <si>
    <t>Nástěnka K 247, pro výtokový ventil G 1/2</t>
  </si>
  <si>
    <t>722220121R00</t>
  </si>
  <si>
    <t>Nástěnka K 247, pro baterii G 1/2</t>
  </si>
  <si>
    <t>pár</t>
  </si>
  <si>
    <t>725810402R00</t>
  </si>
  <si>
    <t xml:space="preserve">Ventil rohový  G 1/2</t>
  </si>
  <si>
    <t>soubor</t>
  </si>
  <si>
    <t>Ventil rohový G 1/2</t>
  </si>
  <si>
    <t>722235113R00</t>
  </si>
  <si>
    <t>Kohout vod.kul.,vnitř.-vnitř.z.IVAR PERFECTA DN 25</t>
  </si>
  <si>
    <t>722235114R00</t>
  </si>
  <si>
    <t>Kohout vod.kul.,vnitř.-vnitř.z.IVAR PERFECTA DN 32</t>
  </si>
  <si>
    <t>998722103R00</t>
  </si>
  <si>
    <t>Přesun hmot pro vnitřní vodovod, výšky do 24 m</t>
  </si>
  <si>
    <t>725</t>
  </si>
  <si>
    <t>Zařizovací předměty</t>
  </si>
  <si>
    <t>725219401R00</t>
  </si>
  <si>
    <t>Montáž umyvadel na šrouby do zdiva</t>
  </si>
  <si>
    <t>64216532</t>
  </si>
  <si>
    <t>Umyvadlo REKORD s otvorem pro baterii 50 x 41 cm</t>
  </si>
  <si>
    <t>725823111R</t>
  </si>
  <si>
    <t>Baterie umyvadlová stoján.páková QU26</t>
  </si>
  <si>
    <t>55161600</t>
  </si>
  <si>
    <t>Sifon umyvadlový</t>
  </si>
  <si>
    <t>63465134R</t>
  </si>
  <si>
    <t>Zrcadlo nad umyvadlo Crysta 90x50cm</t>
  </si>
  <si>
    <t>725292042R0</t>
  </si>
  <si>
    <t>Dávkovač tekutého mýdla plastový</t>
  </si>
  <si>
    <t>725845111R</t>
  </si>
  <si>
    <t>Baterie sprchová Queen QU80B</t>
  </si>
  <si>
    <t>551450090R</t>
  </si>
  <si>
    <t>Srchový set s tyčí 70cm Concept PM10079/CO</t>
  </si>
  <si>
    <t>551616942</t>
  </si>
  <si>
    <t>Žlab odtokový ke zdi L=800 mm SZK0801</t>
  </si>
  <si>
    <t>551616952</t>
  </si>
  <si>
    <t>Rošt DESIGN - 2 leštěný SZL082L l = 800 mm</t>
  </si>
  <si>
    <t>725299101R</t>
  </si>
  <si>
    <t>Háček na oděvy (prvek se třemi háčky)</t>
  </si>
  <si>
    <t>725119306R00</t>
  </si>
  <si>
    <t>Montáž klozetu závěsného</t>
  </si>
  <si>
    <t>64238931</t>
  </si>
  <si>
    <t>Klozet závěsný Vitra Sento bílá</t>
  </si>
  <si>
    <t>55161677R</t>
  </si>
  <si>
    <t>WC sedátko Vitra duraplastové s kov.panty</t>
  </si>
  <si>
    <t>725119402R00</t>
  </si>
  <si>
    <t>Montáž předstěnových systémů do sádrokartonu</t>
  </si>
  <si>
    <t>726211321R</t>
  </si>
  <si>
    <t>Předstěnový systém pro WC Easy</t>
  </si>
  <si>
    <t>725292035R00</t>
  </si>
  <si>
    <t>Držák na toaletní papír nerezový</t>
  </si>
  <si>
    <t>55149010R</t>
  </si>
  <si>
    <t>Zásobník plast. na papírové ručníky</t>
  </si>
  <si>
    <t>55149031R</t>
  </si>
  <si>
    <t>Koš odpadkový plastový</t>
  </si>
  <si>
    <t>725122231R00</t>
  </si>
  <si>
    <t>Pisoár Golem s radarovým splachovačem, SLP 19RS</t>
  </si>
  <si>
    <t>998725103R00</t>
  </si>
  <si>
    <t>Přesun hmot pro zařizovací předměty, výšky do 24 m</t>
  </si>
  <si>
    <t>II-05 - Vytápění</t>
  </si>
  <si>
    <t xml:space="preserve">    733 - Ústřední vytápění - potrubí</t>
  </si>
  <si>
    <t xml:space="preserve">    734 - Ústřední vytápění - armatury</t>
  </si>
  <si>
    <t xml:space="preserve">    735 - Ústřední vytápění </t>
  </si>
  <si>
    <t>713463211</t>
  </si>
  <si>
    <t>Montáž izolace tepelné potrubí potrubními pouzdry s Al fólií staženými Al páskou 1x D do 50 mm</t>
  </si>
  <si>
    <t>Tepelná izolace tvarovkami PU s Al folií , tl.20mm, d=22mm</t>
  </si>
  <si>
    <t>R003</t>
  </si>
  <si>
    <t>Tepelná izolace z minerálních vláken s Al fólií tl. 30 mm pro d=28mm</t>
  </si>
  <si>
    <t>733</t>
  </si>
  <si>
    <t>Ústřední vytápění - potrubí</t>
  </si>
  <si>
    <t>733223104</t>
  </si>
  <si>
    <t>Potrubí měděné tvrdé spojované měkkým pájením D 22x1,0</t>
  </si>
  <si>
    <t>733223105</t>
  </si>
  <si>
    <t>Potrubí měděné tvrdé spojované měkkým pájením D 28x1,5</t>
  </si>
  <si>
    <t>733291101</t>
  </si>
  <si>
    <t>Zkouška těsnosti potrubí měděné do D 35x1,5</t>
  </si>
  <si>
    <t>R025</t>
  </si>
  <si>
    <t>Tlaková zkouška</t>
  </si>
  <si>
    <t>R026</t>
  </si>
  <si>
    <t>Topná zkouška</t>
  </si>
  <si>
    <t>R027</t>
  </si>
  <si>
    <t>Zaregulování topného systému</t>
  </si>
  <si>
    <t>734</t>
  </si>
  <si>
    <t>Ústřední vytápění - armatury</t>
  </si>
  <si>
    <t>R31</t>
  </si>
  <si>
    <t>Automatický odvzdušňovací ventil</t>
  </si>
  <si>
    <t>734209103</t>
  </si>
  <si>
    <t>Montáž armatury závitové s jedním závitem G 1/2</t>
  </si>
  <si>
    <t>734291113</t>
  </si>
  <si>
    <t>Kohout závitový plnící a vypouštěcí ČSN 137061 PN 10/100°C G 1/2</t>
  </si>
  <si>
    <t>734209113</t>
  </si>
  <si>
    <t>Montáž armatury závitové s dvěma závity G 1/2</t>
  </si>
  <si>
    <t xml:space="preserve">Termostatický ventil  úhlový DN 15 , vč. přepouštění</t>
  </si>
  <si>
    <t>kpl.</t>
  </si>
  <si>
    <t>Termostatický ventil úhlový DN 15 , vč. přepouštění</t>
  </si>
  <si>
    <t>R044</t>
  </si>
  <si>
    <t>Regulační ventil DN15 vyvažovací ventil vč. vypouštění a izolace</t>
  </si>
  <si>
    <t>734209114</t>
  </si>
  <si>
    <t>Montáž armatury závitové s dvěma závity G 3/4</t>
  </si>
  <si>
    <t>734292714</t>
  </si>
  <si>
    <t>Kohout závitový kulový přímý chromovaný s páčkou G 3/4</t>
  </si>
  <si>
    <t>R045</t>
  </si>
  <si>
    <t>Regulační ventil DN20 ventil vyvažovací ventil vč. vypouštění a izolace</t>
  </si>
  <si>
    <t>734209124</t>
  </si>
  <si>
    <t>Montáž armatury závitové s třemi závity G 3/4</t>
  </si>
  <si>
    <t>734209115</t>
  </si>
  <si>
    <t>Montáž armatury závitové s dvěma závity G 1</t>
  </si>
  <si>
    <t>734292715</t>
  </si>
  <si>
    <t>Kohout závitový kulový přímý s páčkou G 1</t>
  </si>
  <si>
    <t>734209116</t>
  </si>
  <si>
    <t>Montáž armatury závitové s dvěma závity G 5/4</t>
  </si>
  <si>
    <t>R046</t>
  </si>
  <si>
    <t>Regulační ventil DN32 vyvažovací ventil vč. vypouštění , nast. otáček 3</t>
  </si>
  <si>
    <t>R052</t>
  </si>
  <si>
    <t>Vyvažovací ventil DN32, kv-6,3, vč. impulzní trubky a spojky na VK, vč. izolace</t>
  </si>
  <si>
    <t>734291245</t>
  </si>
  <si>
    <t>Filtr závitový přímý s vnitřními závity PN 16 do 130°C G 1 1/4</t>
  </si>
  <si>
    <t>RG01</t>
  </si>
  <si>
    <t>Kohout závitový kulový přímý G 1 1/4</t>
  </si>
  <si>
    <t>734292716</t>
  </si>
  <si>
    <t>Kohout závitový kulový přímý chromovaný s páčkou G 1 1/4</t>
  </si>
  <si>
    <t>R037</t>
  </si>
  <si>
    <t>Demontáže v kotelně</t>
  </si>
  <si>
    <t>R037.1</t>
  </si>
  <si>
    <t>Elekro oživení kotelny a podlahových rozdělovačů</t>
  </si>
  <si>
    <t>R037.2</t>
  </si>
  <si>
    <t>Zpětná klapka závitová G 5/4"</t>
  </si>
  <si>
    <t>7342091178</t>
  </si>
  <si>
    <t>Montáž armatury závitové s dvěma závity G 2</t>
  </si>
  <si>
    <t>R755</t>
  </si>
  <si>
    <t>Teploměr 0-120° příložný</t>
  </si>
  <si>
    <t>735</t>
  </si>
  <si>
    <t xml:space="preserve">Ústřední vytápění </t>
  </si>
  <si>
    <t>R068</t>
  </si>
  <si>
    <t>Trubka podlahové vytápění 18x2,0 s kyslíkovou bariérou</t>
  </si>
  <si>
    <t>R069</t>
  </si>
  <si>
    <t>Ochranná trubka černá 25</t>
  </si>
  <si>
    <t>R984Y015</t>
  </si>
  <si>
    <t>Polyetylénová folie 1,25x100m</t>
  </si>
  <si>
    <t>R071</t>
  </si>
  <si>
    <t xml:space="preserve">Rozdělovač podlahového topení 1“, pro 5 smyček vč. odvzdušnění a vypouštění, 5ks termopohonů  připojovacích šroubení, s kulovými kohouty s teploměry, vč. vyvyžovacího ventilu</t>
  </si>
  <si>
    <t>Rozdělovač podlahového topení 1“, pro 5 smyček vč. odvzdušnění a vypouštění, 5ks termopohonů připojovacích šroubení, s kulovými kohouty s teploměry, vč. vyvyžovacího ventilu</t>
  </si>
  <si>
    <t>R074</t>
  </si>
  <si>
    <t>Prostorový termostat týdenní</t>
  </si>
  <si>
    <t>R075</t>
  </si>
  <si>
    <t>Dilatační profil na systémové desky, samolepicí 10 x 130 x 2000 mm</t>
  </si>
  <si>
    <t>R076</t>
  </si>
  <si>
    <t>Izolační a dilatační pás 15 x 0,8 cm</t>
  </si>
  <si>
    <t>R077</t>
  </si>
  <si>
    <t>Plastifikátor K376 10 litrů</t>
  </si>
  <si>
    <t>R078</t>
  </si>
  <si>
    <t>Isolační a dilatační pás podlaha x stěna, samolepící, 8 x 0,8 cm</t>
  </si>
  <si>
    <t>R079</t>
  </si>
  <si>
    <t>R080</t>
  </si>
  <si>
    <t xml:space="preserve">Adaptér pro trubky (M 18)  18x2</t>
  </si>
  <si>
    <t>Adaptér pro trubky (M 18) 18x2</t>
  </si>
  <si>
    <t>R081</t>
  </si>
  <si>
    <t xml:space="preserve">Skříň pod omítku š.800mm  a hloubky max.130mm</t>
  </si>
  <si>
    <t>Skříň pod omítku š.800mm a hloubky max.130mm</t>
  </si>
  <si>
    <t>R333</t>
  </si>
  <si>
    <t>Montáž podlahového vytápění</t>
  </si>
  <si>
    <t>R098</t>
  </si>
  <si>
    <t>Zkouška těsnosti vodou</t>
  </si>
  <si>
    <t>R0555</t>
  </si>
  <si>
    <t>Přesun hmot v objektu do 12m</t>
  </si>
  <si>
    <t>II-06 - Vzduchotechnika</t>
  </si>
  <si>
    <t>II-06-OSP - Vzduchotechnika - ostatní položky</t>
  </si>
  <si>
    <t>Pol163</t>
  </si>
  <si>
    <t>Doprava - 3.6% z dodávky zařízení</t>
  </si>
  <si>
    <t>Pol164</t>
  </si>
  <si>
    <t>Přesun hmot - 2% z montáže zařízení</t>
  </si>
  <si>
    <t>Pol154</t>
  </si>
  <si>
    <t>Lešení a jeřábová technika</t>
  </si>
  <si>
    <t>Pol155</t>
  </si>
  <si>
    <t>Kniha požárních klapek</t>
  </si>
  <si>
    <t>Pol156</t>
  </si>
  <si>
    <t>Komplexní vyzkoušení zařízení, oživení a vyregulování zařízení</t>
  </si>
  <si>
    <t>Pol157</t>
  </si>
  <si>
    <t>Vypracování protokolu o proměření a vyregulování</t>
  </si>
  <si>
    <t>Pol158</t>
  </si>
  <si>
    <t>Zaškolení obsluhy</t>
  </si>
  <si>
    <t>Pol159</t>
  </si>
  <si>
    <t>Zpracování dodavatelské dokumentace</t>
  </si>
  <si>
    <t>Pol160</t>
  </si>
  <si>
    <t>Projekt skutečného provedení</t>
  </si>
  <si>
    <t>Pol161</t>
  </si>
  <si>
    <t>Nepředvídané práce</t>
  </si>
  <si>
    <t>Pol162</t>
  </si>
  <si>
    <t>Ostatní položky neuvedené výše</t>
  </si>
  <si>
    <t>II-06-ZČ2A - Vzduchotechnika - zařízení č.2A</t>
  </si>
  <si>
    <t>D1 - ZAŘÍZENÍ Č. 2A – VĚTRÁNÍ ŠATNY 0.33A VČ SOC. ZAŘÍZENÍ</t>
  </si>
  <si>
    <t>ZAŘÍZENÍ Č. 2A – VĚTRÁNÍ ŠATNY 0.33A VČ SOC. ZAŘÍZENÍ</t>
  </si>
  <si>
    <t>2.1A</t>
  </si>
  <si>
    <t xml:space="preserve">Vzduchotechnická rekuperační  jednotka v podstropním provedení,  Vp/Vo=2170/2170 m3/h(350Pa), Pi= 2x2423W,  3x400V, doporučené jištění 3x10A -B,. Jednotka  je vybavena uzavíracími klapkami na přívodu a odtahu, pružnými manžetami,kapsovými filtry pro přívo</t>
  </si>
  <si>
    <t>Vzduchotechnická rekuperační jednotka v podstropním provedení, Vp/Vo=2170/2170 m3/h(350Pa), Pi= 2x2423W, 3x400V, doporučené jištění 3x10A -B,. Jednotka je vybavena uzavíracími klapkami na přívodu a odtahu, pružnými manžetami,kapsovými filtry pro přívod F7 a odvod M5, vodním ohřívačem Qt=7,79kW (70/50 °C), rotačním rekuperátorem a radiálními ventilátory s nízkoenergetickými EC motory. Konstrukce jednotky je tvořena bezrámovým typem pláště, který je vyroben z Aluzinc (AZ185) plechu s třídou korozní odolnosti C4. Dvojitý plášť je vyplněn tepelnou a protihlukovou 50 mm izolací z minerální vlny s hustotou 60kg/m3 - Mechanické parametry pláště L2, D2, TB3 a T3 dle EN 1886., Certifikát EUROVENT. Součástí jednotky je MaR s nástěnám ovádačem a možností jednotku monitorovat nadřazeným systémem pomocí komunikačních protokolů: BACnet, Modbus a Exoline přes RS-485 &amp; TCP/IP.. Rozměr: 2000x1450x740 mm - 340 kg.</t>
  </si>
  <si>
    <t>-</t>
  </si>
  <si>
    <t>Čidlo kvality vzduchu CO2, 24V</t>
  </si>
  <si>
    <t>-.1</t>
  </si>
  <si>
    <t>Čidlovhlosti HYG, potrubní, 24V</t>
  </si>
  <si>
    <t>-.2</t>
  </si>
  <si>
    <t xml:space="preserve">Směšovací uzel pro vodní ohřívač ,  dodávky VZT jednotky</t>
  </si>
  <si>
    <t>Směšovací uzel pro vodní ohřívač , dodávky VZT jednotky</t>
  </si>
  <si>
    <t>-.3</t>
  </si>
  <si>
    <t>Sprovoznění MaR servisním technikem VZT zařízení</t>
  </si>
  <si>
    <t>-.4</t>
  </si>
  <si>
    <t>Komunikační kabeláž MaR - napojení SU, klapek, vzdáleného ovladače</t>
  </si>
  <si>
    <t>2.2A</t>
  </si>
  <si>
    <t>Tlumič hluku do kruhového potrubí s jádrem - DN 450 dl. 1000mm, tl. Izolace 100mm</t>
  </si>
  <si>
    <t>2.3A</t>
  </si>
  <si>
    <t>Požární stěnový uzávěr se servopohonem se spětnou prožinou, součástí servopohonu jsou dva koncové spínače pro signalizaci polohy listu klapky, 230V AC 230V, min. odolností 90min.,400x300mm</t>
  </si>
  <si>
    <t>2.4A</t>
  </si>
  <si>
    <t xml:space="preserve">Přívodní  stropní anemostat 600x600mm, V=310m3/h, vodorovné napojení DN250, s regulací, barevné provedení RAL9010</t>
  </si>
  <si>
    <t>Přívodní stropní anemostat 600x600mm, V=310m3/h, vodorovné napojení DN250, s regulací, barevné provedení RAL9010</t>
  </si>
  <si>
    <t>2.5A</t>
  </si>
  <si>
    <t>Odvodní stropní anemostat 600x600mm, V=350m3/h, vodorovné napojení DN250, s regulací, barevné provedení RAL9010</t>
  </si>
  <si>
    <t>2.6A</t>
  </si>
  <si>
    <t>Talířový ventil odtahový, kovový, bílý, vč. zděře, DN100</t>
  </si>
  <si>
    <t>2.7A</t>
  </si>
  <si>
    <t>Talířový ventil odtahový, kovový, bílý, vč. zděře, DN125</t>
  </si>
  <si>
    <t>2.8A</t>
  </si>
  <si>
    <t>Talířový ventil odtahový, kovový, bílý, vč. zděře, DN200</t>
  </si>
  <si>
    <t>2.9A</t>
  </si>
  <si>
    <t>Dveřní mřížka oboustranná, hliníková, 600x300</t>
  </si>
  <si>
    <t>-.5</t>
  </si>
  <si>
    <t>Regulační klapka do kruhového potrubí s ručním nastavením, DN 200</t>
  </si>
  <si>
    <t>-.6</t>
  </si>
  <si>
    <t>Regulační klapka do kruhového potrubí s ručním nastavením, DN 250</t>
  </si>
  <si>
    <t>-.7</t>
  </si>
  <si>
    <t>Regulační klapka do kruhového potrubí s ručním nastavením, DN 315</t>
  </si>
  <si>
    <t>-.8</t>
  </si>
  <si>
    <t>Regulátor průtoku do kruhového potrubí, nastavitelný průtok vzduchu, DN 100</t>
  </si>
  <si>
    <t>-.9</t>
  </si>
  <si>
    <t>Regulátor průtoku do kruhového potrubí, nastavitelný průtok vzduchu, DN 125</t>
  </si>
  <si>
    <t>-.10</t>
  </si>
  <si>
    <t>Regulátor průtoku do kruhového potrubí, nastavitelný průtok vzduchu, DN 200</t>
  </si>
  <si>
    <t>-.11</t>
  </si>
  <si>
    <t>Regulátor průtoku do kruhového potrubí, nastavitelný průtok vzduchu, DN 250</t>
  </si>
  <si>
    <t>-.12</t>
  </si>
  <si>
    <t>Potrubí čtyřhranné sk.I, pozinkované do obvodu 2000 mm, vč. tvarovek 40%, sk.I, třída těsnosti B</t>
  </si>
  <si>
    <t>-.13</t>
  </si>
  <si>
    <t>Potrubí kruhové typu SPIRO včetně tvarovek 50%, do DN200</t>
  </si>
  <si>
    <t>-.14</t>
  </si>
  <si>
    <t>Potrubí kruhové typu SPIRO včetně tvarovek 50%, do DN315</t>
  </si>
  <si>
    <t>-.15</t>
  </si>
  <si>
    <t>Potrubí kruhové typu SPIRO včetně tvarovek 60%, do DN500</t>
  </si>
  <si>
    <t>-.16</t>
  </si>
  <si>
    <t xml:space="preserve">Ohebné potrubí  s termoakustickou izolací a parozábranou, do DN250</t>
  </si>
  <si>
    <t>Ohebné potrubí s termoakustickou izolací a parozábranou, do DN250</t>
  </si>
  <si>
    <t>-.17</t>
  </si>
  <si>
    <t>Ohebné potrubí, hliníkové, do DN100</t>
  </si>
  <si>
    <t>-.18</t>
  </si>
  <si>
    <t>Ohebné potrubí, hliníkové, do DN125</t>
  </si>
  <si>
    <t>-.19</t>
  </si>
  <si>
    <t>Ohebné potrubí, hliníkové, do DN200</t>
  </si>
  <si>
    <t>-.20</t>
  </si>
  <si>
    <t>Tepelná izolace, kaučukový samolepící pás s ALU fólií, tl. 30mm</t>
  </si>
  <si>
    <t>-.21</t>
  </si>
  <si>
    <t>Montážní, spojovací a kotvící materiál</t>
  </si>
  <si>
    <t>kg</t>
  </si>
  <si>
    <t>-.22</t>
  </si>
  <si>
    <t>Požární ucpávka VZT potrubí, do DN 160</t>
  </si>
  <si>
    <t>II-06-ZČ2B - Vzduchotechnika - zařízení č.2B</t>
  </si>
  <si>
    <t>D1 - ZAŘÍZENÍ Č. 2B – VĚTRÁNÍ ŠATNY 0.33F VČ SOC. ZAŘÍZENÍ</t>
  </si>
  <si>
    <t>ZAŘÍZENÍ Č. 2B – VĚTRÁNÍ ŠATNY 0.33F VČ SOC. ZAŘÍZENÍ</t>
  </si>
  <si>
    <t>2.1B</t>
  </si>
  <si>
    <t xml:space="preserve">Vzduchotechnická rekuperační  jednotka v podstropním provedení,  Vp/Vo=1860/1860 m3/h(350Pa), Pi= 2x838W,  3x400V, doporučené jištění 3x10A -B,. Jednotka  je vybavena uzavíracími klapkami na přívodu a odtahu, pružnými manžetami,kapsovými filtry pro přívod</t>
  </si>
  <si>
    <t>Vzduchotechnická rekuperační jednotka v podstropním provedení, Vp/Vo=1860/1860 m3/h(350Pa), Pi= 2x838W, 3x400V, doporučené jištění 3x10A -B,. Jednotka je vybavena uzavíracími klapkami na přívodu a odtahu, pružnými manžetami,kapsovými filtry pro přívod F7 a odvod M5, vodním ohřívačem Qt=7,17kW (70/50 °C), rotačním rekuperátorem a radiálními ventilátory s nízkoenergetickými EC motory. Konstrukce jednotky je tvořena bezrámovým typem pláště, který je vyroben z Aluzinc (AZ185) plechu s třídou korozní odolnosti C4. Dvojitý plášť je vyplněn tepelnou a protihlukovou 50 mm izolací z minerální vlny s hustotou 60kg/m3 - Mechanické parametry pláště L2, D2, TB3 a T3 dle EN 1886., Certifikát EUROVENT. Součástí jednotky je MaR s nástěnám ovádačem a možností jednotku monitorovat nadřazeným systémem pomocí komunikačních protokolů: BACnet, Modbus a Exoline přes RS-485 &amp; TCP/IP.. Rozměr: 1900x1260x640 mm - 272 kg.</t>
  </si>
  <si>
    <t>2.2B</t>
  </si>
  <si>
    <t>Tlumič hluku do kruhového potrubí s jádrem - DN 400 dl. 1000mm, tl. Izolace 100mm</t>
  </si>
  <si>
    <t>2.3B</t>
  </si>
  <si>
    <t xml:space="preserve">Přívodní  stropní anemostat 600x600mm, V=265m3/h, vodorovné napojení DN250, s regulací, barevné provedení RAL9010</t>
  </si>
  <si>
    <t>Přívodní stropní anemostat 600x600mm, V=265m3/h, vodorovné napojení DN250, s regulací, barevné provedení RAL9010</t>
  </si>
  <si>
    <t>2.4B</t>
  </si>
  <si>
    <t>Odvodní stropní anemostat 600x600mm, V=400m3/h, vodorovné napojení DN250, s regulací, barevné provedení RAL9010</t>
  </si>
  <si>
    <t>2.5B</t>
  </si>
  <si>
    <t>2.6B</t>
  </si>
  <si>
    <t>2.7B</t>
  </si>
  <si>
    <t>2.8B</t>
  </si>
  <si>
    <t>2.9B</t>
  </si>
  <si>
    <t>Dveřní mřížka oboustranná, hliníková, 400x100</t>
  </si>
  <si>
    <t>Potrubí čtyřhranné sk.I, pozinkované do obvodu 2200 mm, vč. tvarovek 40%, sk.I, třída těsnosti B</t>
  </si>
  <si>
    <t>II-06-PZA - Vzduchotechnika - připojení zařízení</t>
  </si>
  <si>
    <t>D1 - PŘÍPOJENÍ ZAŘÍZENÍ NA NS</t>
  </si>
  <si>
    <t>PŘÍPOJENÍ ZAŘÍZENÍ NA NS</t>
  </si>
  <si>
    <t>Komunikační karka pro integraci Modbus RTU</t>
  </si>
  <si>
    <t>SDĚLOVACÍ KABE,J-Y(St)Y 2x2x0,8 , pevně</t>
  </si>
  <si>
    <t>J-Y(St)Y 1x2x0,6</t>
  </si>
  <si>
    <t xml:space="preserve">TRUBKA TUHÁ STŘEDNÍ MECHANICKÁ ODOLNOST ŠEDÁ, 4020 LA d 20  mm, pevně</t>
  </si>
  <si>
    <t>TRUBKA TUHÁ STŘEDNÍ MECHANICKÁ ODOLNOST ŠEDÁ, 4020 LA d 20 mm, pevně</t>
  </si>
  <si>
    <t xml:space="preserve">TRUBKA TUHÁ STŘEDNÍ MECHANICKÁ ODOLNOST ŠEDÁ, 4016E LA d 16  mm, pevně</t>
  </si>
  <si>
    <t>TRUBKA TUHÁ STŘEDNÍ MECHANICKÁ ODOLNOST ŠEDÁ, 4016E LA d 16 mm, pevně</t>
  </si>
  <si>
    <t>KRABICOVÁ ROZVODKA, IP 54, PRÁZDNÁ, A8 75x75 mm</t>
  </si>
  <si>
    <t>Uprava stavajiciho rozvadece</t>
  </si>
  <si>
    <t>Zauceni obsluhy</t>
  </si>
  <si>
    <t>Nastavení komunikace Modbus RTU</t>
  </si>
  <si>
    <t>Adrasace zařízení</t>
  </si>
  <si>
    <t>Vizualizace VZT jednotky (45dat.bodů)</t>
  </si>
  <si>
    <t>Zkusebni provoz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</si>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</sst>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303000" TargetMode="External" /><Relationship Id="rId2" Type="http://schemas.openxmlformats.org/officeDocument/2006/relationships/hyperlink" Target="https://podminky.urs.cz/item/CS_URS_2022_01/013254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4002000" TargetMode="External" /><Relationship Id="rId5" Type="http://schemas.openxmlformats.org/officeDocument/2006/relationships/hyperlink" Target="https://podminky.urs.cz/item/CS_URS_2022_01/043002000" TargetMode="External" /><Relationship Id="rId6" Type="http://schemas.openxmlformats.org/officeDocument/2006/relationships/hyperlink" Target="https://podminky.urs.cz/item/CS_URS_2022_01/045203000" TargetMode="External" /><Relationship Id="rId7" Type="http://schemas.openxmlformats.org/officeDocument/2006/relationships/hyperlink" Target="https://podminky.urs.cz/item/CS_URS_2022_01/045303000" TargetMode="External" /><Relationship Id="rId8" Type="http://schemas.openxmlformats.org/officeDocument/2006/relationships/hyperlink" Target="https://podminky.urs.cz/item/CS_URS_2022_01/049002000" TargetMode="External" /><Relationship Id="rId9" Type="http://schemas.openxmlformats.org/officeDocument/2006/relationships/hyperlink" Target="https://podminky.urs.cz/item/CS_URS_2022_01/071103000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0271011" TargetMode="External" /><Relationship Id="rId2" Type="http://schemas.openxmlformats.org/officeDocument/2006/relationships/hyperlink" Target="https://podminky.urs.cz/item/CS_URS_2022_01/612131121" TargetMode="External" /><Relationship Id="rId3" Type="http://schemas.openxmlformats.org/officeDocument/2006/relationships/hyperlink" Target="https://podminky.urs.cz/item/CS_URS_2022_01/612135011" TargetMode="External" /><Relationship Id="rId4" Type="http://schemas.openxmlformats.org/officeDocument/2006/relationships/hyperlink" Target="https://podminky.urs.cz/item/CS_URS_2022_01/612135095" TargetMode="External" /><Relationship Id="rId5" Type="http://schemas.openxmlformats.org/officeDocument/2006/relationships/hyperlink" Target="https://podminky.urs.cz/item/CS_URS_2022_01/612135101" TargetMode="External" /><Relationship Id="rId6" Type="http://schemas.openxmlformats.org/officeDocument/2006/relationships/hyperlink" Target="https://podminky.urs.cz/item/CS_URS_2022_01/612142001" TargetMode="External" /><Relationship Id="rId7" Type="http://schemas.openxmlformats.org/officeDocument/2006/relationships/hyperlink" Target="https://podminky.urs.cz/item/CS_URS_2022_01/612321121" TargetMode="External" /><Relationship Id="rId8" Type="http://schemas.openxmlformats.org/officeDocument/2006/relationships/hyperlink" Target="https://podminky.urs.cz/item/CS_URS_2022_01/612325111" TargetMode="External" /><Relationship Id="rId9" Type="http://schemas.openxmlformats.org/officeDocument/2006/relationships/hyperlink" Target="https://podminky.urs.cz/item/CS_URS_2022_01/619991001" TargetMode="External" /><Relationship Id="rId10" Type="http://schemas.openxmlformats.org/officeDocument/2006/relationships/hyperlink" Target="https://podminky.urs.cz/item/CS_URS_2022_01/619991011" TargetMode="External" /><Relationship Id="rId11" Type="http://schemas.openxmlformats.org/officeDocument/2006/relationships/hyperlink" Target="https://podminky.urs.cz/item/CS_URS_2022_01/632441225" TargetMode="External" /><Relationship Id="rId12" Type="http://schemas.openxmlformats.org/officeDocument/2006/relationships/hyperlink" Target="https://podminky.urs.cz/item/CS_URS_2022_01/632441293" TargetMode="External" /><Relationship Id="rId13" Type="http://schemas.openxmlformats.org/officeDocument/2006/relationships/hyperlink" Target="https://podminky.urs.cz/item/CS_URS_2022_01/632451254" TargetMode="External" /><Relationship Id="rId14" Type="http://schemas.openxmlformats.org/officeDocument/2006/relationships/hyperlink" Target="https://podminky.urs.cz/item/CS_URS_2022_01/632451293" TargetMode="External" /><Relationship Id="rId15" Type="http://schemas.openxmlformats.org/officeDocument/2006/relationships/hyperlink" Target="https://podminky.urs.cz/item/CS_URS_2022_01/632481213" TargetMode="External" /><Relationship Id="rId16" Type="http://schemas.openxmlformats.org/officeDocument/2006/relationships/hyperlink" Target="https://podminky.urs.cz/item/CS_URS_2022_01/634112123" TargetMode="External" /><Relationship Id="rId17" Type="http://schemas.openxmlformats.org/officeDocument/2006/relationships/hyperlink" Target="https://podminky.urs.cz/item/CS_URS_2022_01/634663111" TargetMode="External" /><Relationship Id="rId18" Type="http://schemas.openxmlformats.org/officeDocument/2006/relationships/hyperlink" Target="https://podminky.urs.cz/item/CS_URS_2022_01/634911123" TargetMode="External" /><Relationship Id="rId19" Type="http://schemas.openxmlformats.org/officeDocument/2006/relationships/hyperlink" Target="https://podminky.urs.cz/item/CS_URS_2022_01/642945111" TargetMode="External" /><Relationship Id="rId20" Type="http://schemas.openxmlformats.org/officeDocument/2006/relationships/hyperlink" Target="https://podminky.urs.cz/item/CS_URS_2022_01/949101112" TargetMode="External" /><Relationship Id="rId21" Type="http://schemas.openxmlformats.org/officeDocument/2006/relationships/hyperlink" Target="https://podminky.urs.cz/item/CS_URS_2022_01/952901111" TargetMode="External" /><Relationship Id="rId22" Type="http://schemas.openxmlformats.org/officeDocument/2006/relationships/hyperlink" Target="https://podminky.urs.cz/item/CS_URS_2022_01/952902121" TargetMode="External" /><Relationship Id="rId23" Type="http://schemas.openxmlformats.org/officeDocument/2006/relationships/hyperlink" Target="https://podminky.urs.cz/item/CS_URS_2022_01/952902601" TargetMode="External" /><Relationship Id="rId24" Type="http://schemas.openxmlformats.org/officeDocument/2006/relationships/hyperlink" Target="https://podminky.urs.cz/item/CS_URS_2022_01/952902611" TargetMode="External" /><Relationship Id="rId25" Type="http://schemas.openxmlformats.org/officeDocument/2006/relationships/hyperlink" Target="https://podminky.urs.cz/item/CS_URS_2022_01/971052651" TargetMode="External" /><Relationship Id="rId26" Type="http://schemas.openxmlformats.org/officeDocument/2006/relationships/hyperlink" Target="https://podminky.urs.cz/item/CS_URS_2022_01/977151113" TargetMode="External" /><Relationship Id="rId27" Type="http://schemas.openxmlformats.org/officeDocument/2006/relationships/hyperlink" Target="https://podminky.urs.cz/item/CS_URS_2022_01/977211113" TargetMode="External" /><Relationship Id="rId28" Type="http://schemas.openxmlformats.org/officeDocument/2006/relationships/hyperlink" Target="https://podminky.urs.cz/item/CS_URS_2022_01/997013211" TargetMode="External" /><Relationship Id="rId29" Type="http://schemas.openxmlformats.org/officeDocument/2006/relationships/hyperlink" Target="https://podminky.urs.cz/item/CS_URS_2022_01/997013501" TargetMode="External" /><Relationship Id="rId30" Type="http://schemas.openxmlformats.org/officeDocument/2006/relationships/hyperlink" Target="https://podminky.urs.cz/item/CS_URS_2022_01/997013509" TargetMode="External" /><Relationship Id="rId31" Type="http://schemas.openxmlformats.org/officeDocument/2006/relationships/hyperlink" Target="https://podminky.urs.cz/item/CS_URS_2022_01/997013602" TargetMode="External" /><Relationship Id="rId32" Type="http://schemas.openxmlformats.org/officeDocument/2006/relationships/hyperlink" Target="https://podminky.urs.cz/item/CS_URS_2022_01/998018001" TargetMode="External" /><Relationship Id="rId33" Type="http://schemas.openxmlformats.org/officeDocument/2006/relationships/hyperlink" Target="https://podminky.urs.cz/item/CS_URS_2022_01/713121111" TargetMode="External" /><Relationship Id="rId34" Type="http://schemas.openxmlformats.org/officeDocument/2006/relationships/hyperlink" Target="https://podminky.urs.cz/item/CS_URS_2022_01/998713101" TargetMode="External" /><Relationship Id="rId35" Type="http://schemas.openxmlformats.org/officeDocument/2006/relationships/hyperlink" Target="https://podminky.urs.cz/item/CS_URS_2022_01/998713181" TargetMode="External" /><Relationship Id="rId36" Type="http://schemas.openxmlformats.org/officeDocument/2006/relationships/hyperlink" Target="https://podminky.urs.cz/item/CS_URS_2022_01/763111331" TargetMode="External" /><Relationship Id="rId37" Type="http://schemas.openxmlformats.org/officeDocument/2006/relationships/hyperlink" Target="https://podminky.urs.cz/item/CS_URS_2022_01/763111437" TargetMode="External" /><Relationship Id="rId38" Type="http://schemas.openxmlformats.org/officeDocument/2006/relationships/hyperlink" Target="https://podminky.urs.cz/item/CS_URS_2022_01/763111714" TargetMode="External" /><Relationship Id="rId39" Type="http://schemas.openxmlformats.org/officeDocument/2006/relationships/hyperlink" Target="https://podminky.urs.cz/item/CS_URS_2022_01/763111717" TargetMode="External" /><Relationship Id="rId40" Type="http://schemas.openxmlformats.org/officeDocument/2006/relationships/hyperlink" Target="https://podminky.urs.cz/item/CS_URS_2022_01/763111720" TargetMode="External" /><Relationship Id="rId41" Type="http://schemas.openxmlformats.org/officeDocument/2006/relationships/hyperlink" Target="https://podminky.urs.cz/item/CS_URS_2022_01/763121714" TargetMode="External" /><Relationship Id="rId42" Type="http://schemas.openxmlformats.org/officeDocument/2006/relationships/hyperlink" Target="https://podminky.urs.cz/item/CS_URS_2022_01/763135101" TargetMode="External" /><Relationship Id="rId43" Type="http://schemas.openxmlformats.org/officeDocument/2006/relationships/hyperlink" Target="https://podminky.urs.cz/item/CS_URS_2022_01/763173111" TargetMode="External" /><Relationship Id="rId44" Type="http://schemas.openxmlformats.org/officeDocument/2006/relationships/hyperlink" Target="https://podminky.urs.cz/item/CS_URS_2022_01/763173112" TargetMode="External" /><Relationship Id="rId45" Type="http://schemas.openxmlformats.org/officeDocument/2006/relationships/hyperlink" Target="https://podminky.urs.cz/item/CS_URS_2022_01/763173113" TargetMode="External" /><Relationship Id="rId46" Type="http://schemas.openxmlformats.org/officeDocument/2006/relationships/hyperlink" Target="https://podminky.urs.cz/item/CS_URS_2022_01/763173132" TargetMode="External" /><Relationship Id="rId47" Type="http://schemas.openxmlformats.org/officeDocument/2006/relationships/hyperlink" Target="https://podminky.urs.cz/item/CS_URS_2022_01/763181311" TargetMode="External" /><Relationship Id="rId48" Type="http://schemas.openxmlformats.org/officeDocument/2006/relationships/hyperlink" Target="https://podminky.urs.cz/item/CS_URS_2022_01/998763100" TargetMode="External" /><Relationship Id="rId49" Type="http://schemas.openxmlformats.org/officeDocument/2006/relationships/hyperlink" Target="https://podminky.urs.cz/item/CS_URS_2022_01/998763181" TargetMode="External" /><Relationship Id="rId50" Type="http://schemas.openxmlformats.org/officeDocument/2006/relationships/hyperlink" Target="https://podminky.urs.cz/item/CS_URS_2022_01/766660001" TargetMode="External" /><Relationship Id="rId51" Type="http://schemas.openxmlformats.org/officeDocument/2006/relationships/hyperlink" Target="https://podminky.urs.cz/item/CS_URS_2022_01/766660021" TargetMode="External" /><Relationship Id="rId52" Type="http://schemas.openxmlformats.org/officeDocument/2006/relationships/hyperlink" Target="https://podminky.urs.cz/item/CS_URS_2022_01/766660022" TargetMode="External" /><Relationship Id="rId53" Type="http://schemas.openxmlformats.org/officeDocument/2006/relationships/hyperlink" Target="https://podminky.urs.cz/item/CS_URS_2022_01/998766101" TargetMode="External" /><Relationship Id="rId54" Type="http://schemas.openxmlformats.org/officeDocument/2006/relationships/hyperlink" Target="https://podminky.urs.cz/item/CS_URS_2022_01/998766181" TargetMode="External" /><Relationship Id="rId55" Type="http://schemas.openxmlformats.org/officeDocument/2006/relationships/hyperlink" Target="https://podminky.urs.cz/item/CS_URS_2022_01/771121011" TargetMode="External" /><Relationship Id="rId56" Type="http://schemas.openxmlformats.org/officeDocument/2006/relationships/hyperlink" Target="https://podminky.urs.cz/item/CS_URS_2022_01/771161021" TargetMode="External" /><Relationship Id="rId57" Type="http://schemas.openxmlformats.org/officeDocument/2006/relationships/hyperlink" Target="https://podminky.urs.cz/item/CS_URS_2022_01/771474113" TargetMode="External" /><Relationship Id="rId58" Type="http://schemas.openxmlformats.org/officeDocument/2006/relationships/hyperlink" Target="https://podminky.urs.cz/item/CS_URS_2022_01/771576142" TargetMode="External" /><Relationship Id="rId59" Type="http://schemas.openxmlformats.org/officeDocument/2006/relationships/hyperlink" Target="https://podminky.urs.cz/item/CS_URS_2022_01/771577124" TargetMode="External" /><Relationship Id="rId60" Type="http://schemas.openxmlformats.org/officeDocument/2006/relationships/hyperlink" Target="https://podminky.urs.cz/item/CS_URS_2022_01/771577125" TargetMode="External" /><Relationship Id="rId61" Type="http://schemas.openxmlformats.org/officeDocument/2006/relationships/hyperlink" Target="https://podminky.urs.cz/item/CS_URS_2022_01/771591112" TargetMode="External" /><Relationship Id="rId62" Type="http://schemas.openxmlformats.org/officeDocument/2006/relationships/hyperlink" Target="https://podminky.urs.cz/item/CS_URS_2022_01/771591184" TargetMode="External" /><Relationship Id="rId63" Type="http://schemas.openxmlformats.org/officeDocument/2006/relationships/hyperlink" Target="https://podminky.urs.cz/item/CS_URS_2022_01/771591264" TargetMode="External" /><Relationship Id="rId64" Type="http://schemas.openxmlformats.org/officeDocument/2006/relationships/hyperlink" Target="https://podminky.urs.cz/item/CS_URS_2022_01/998771101" TargetMode="External" /><Relationship Id="rId65" Type="http://schemas.openxmlformats.org/officeDocument/2006/relationships/hyperlink" Target="https://podminky.urs.cz/item/CS_URS_2022_01/998771181" TargetMode="External" /><Relationship Id="rId66" Type="http://schemas.openxmlformats.org/officeDocument/2006/relationships/hyperlink" Target="https://podminky.urs.cz/item/CS_URS_2022_01/781121011" TargetMode="External" /><Relationship Id="rId67" Type="http://schemas.openxmlformats.org/officeDocument/2006/relationships/hyperlink" Target="https://podminky.urs.cz/item/CS_URS_2022_01/781131112" TargetMode="External" /><Relationship Id="rId68" Type="http://schemas.openxmlformats.org/officeDocument/2006/relationships/hyperlink" Target="https://podminky.urs.cz/item/CS_URS_2022_01/781474226" TargetMode="External" /><Relationship Id="rId69" Type="http://schemas.openxmlformats.org/officeDocument/2006/relationships/hyperlink" Target="https://podminky.urs.cz/item/CS_URS_2022_01/781477114" TargetMode="External" /><Relationship Id="rId70" Type="http://schemas.openxmlformats.org/officeDocument/2006/relationships/hyperlink" Target="https://podminky.urs.cz/item/CS_URS_2022_01/781477115" TargetMode="External" /><Relationship Id="rId71" Type="http://schemas.openxmlformats.org/officeDocument/2006/relationships/hyperlink" Target="https://podminky.urs.cz/item/CS_URS_2022_01/781494111" TargetMode="External" /><Relationship Id="rId72" Type="http://schemas.openxmlformats.org/officeDocument/2006/relationships/hyperlink" Target="https://podminky.urs.cz/item/CS_URS_2022_01/781494511a" TargetMode="External" /><Relationship Id="rId73" Type="http://schemas.openxmlformats.org/officeDocument/2006/relationships/hyperlink" Target="https://podminky.urs.cz/item/CS_URS_2022_01/781495184" TargetMode="External" /><Relationship Id="rId74" Type="http://schemas.openxmlformats.org/officeDocument/2006/relationships/hyperlink" Target="https://podminky.urs.cz/item/CS_URS_2022_01/998781101" TargetMode="External" /><Relationship Id="rId75" Type="http://schemas.openxmlformats.org/officeDocument/2006/relationships/hyperlink" Target="https://podminky.urs.cz/item/CS_URS_2022_01/998781181" TargetMode="External" /><Relationship Id="rId7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BUDOVY PCHO PRO UMÍSTĚNÍ ZAMĚSTNANECKÝCH ŠATEN V 1.P.P.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ROUND(AG56+SUM(AG57:AG59)+SUM(AG66:AG68),2)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ROUND(AS56+SUM(AS57:AS59)+SUM(AS66:AS68),2)</f>
        <v>0</v>
      </c>
      <c r="AT55" s="121">
        <f>ROUND(SUM(AV55:AW55),2)</f>
        <v>0</v>
      </c>
      <c r="AU55" s="122">
        <f>ROUND(AU56+SUM(AU57:AU59)+SUM(AU66:AU68),5)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ROUND(AZ56+SUM(AZ57:AZ59)+SUM(AZ66:AZ68),2)</f>
        <v>0</v>
      </c>
      <c r="BA55" s="121">
        <f>ROUND(BA56+SUM(BA57:BA59)+SUM(BA66:BA68),2)</f>
        <v>0</v>
      </c>
      <c r="BB55" s="121">
        <f>ROUND(BB56+SUM(BB57:BB59)+SUM(BB66:BB68),2)</f>
        <v>0</v>
      </c>
      <c r="BC55" s="121">
        <f>ROUND(BC56+SUM(BC57:BC59)+SUM(BC66:BC68),2)</f>
        <v>0</v>
      </c>
      <c r="BD55" s="123">
        <f>ROUND(BD56+SUM(BD57:BD59)+SUM(BD66:BD68),2)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'II-00 - Vedlejší a ostatn...'!J32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'II-00 - Vedlejší a ostatn...'!P90</f>
        <v>0</v>
      </c>
      <c r="AV56" s="131">
        <f>'II-00 - Vedlejší a ostatn...'!J35</f>
        <v>0</v>
      </c>
      <c r="AW56" s="131">
        <f>'II-00 - Vedlejší a ostatn...'!J36</f>
        <v>0</v>
      </c>
      <c r="AX56" s="131">
        <f>'II-00 - Vedlejší a ostatn...'!J37</f>
        <v>0</v>
      </c>
      <c r="AY56" s="131">
        <f>'II-00 - Vedlejší a ostatn...'!J38</f>
        <v>0</v>
      </c>
      <c r="AZ56" s="131">
        <f>'II-00 - Vedlejší a ostatn...'!F35</f>
        <v>0</v>
      </c>
      <c r="BA56" s="131">
        <f>'II-00 - Vedlejší a ostatn...'!F36</f>
        <v>0</v>
      </c>
      <c r="BB56" s="131">
        <f>'II-00 - Vedlejší a ostatn...'!F37</f>
        <v>0</v>
      </c>
      <c r="BC56" s="131">
        <f>'II-00 - Vedlejší a ostatn...'!F38</f>
        <v>0</v>
      </c>
      <c r="BD56" s="133">
        <f>'II-00 - Vedlejší a ostatn...'!F39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'II-01 -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'II-01 - Stavební část'!P98</f>
        <v>0</v>
      </c>
      <c r="AV57" s="131">
        <f>'II-01 - Stavební část'!J35</f>
        <v>0</v>
      </c>
      <c r="AW57" s="131">
        <f>'II-01 - Stavební část'!J36</f>
        <v>0</v>
      </c>
      <c r="AX57" s="131">
        <f>'II-01 - Stavební část'!J37</f>
        <v>0</v>
      </c>
      <c r="AY57" s="131">
        <f>'II-01 - Stavební část'!J38</f>
        <v>0</v>
      </c>
      <c r="AZ57" s="131">
        <f>'II-01 - Stavební část'!F35</f>
        <v>0</v>
      </c>
      <c r="BA57" s="131">
        <f>'II-01 - Stavební část'!F36</f>
        <v>0</v>
      </c>
      <c r="BB57" s="131">
        <f>'II-01 - Stavební část'!F37</f>
        <v>0</v>
      </c>
      <c r="BC57" s="131">
        <f>'II-01 - Stavební část'!F38</f>
        <v>0</v>
      </c>
      <c r="BD57" s="133">
        <f>'II-01 - Stavební část'!F39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4" customFormat="1" ht="16.5" customHeight="1">
      <c r="A58" s="125" t="s">
        <v>82</v>
      </c>
      <c r="B58" s="64"/>
      <c r="C58" s="126"/>
      <c r="D58" s="126"/>
      <c r="E58" s="127" t="s">
        <v>90</v>
      </c>
      <c r="F58" s="127"/>
      <c r="G58" s="127"/>
      <c r="H58" s="127"/>
      <c r="I58" s="127"/>
      <c r="J58" s="126"/>
      <c r="K58" s="127" t="s">
        <v>91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'II-02 - Elektroinstalace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'II-02 - Elektroinstalace ...'!P91</f>
        <v>0</v>
      </c>
      <c r="AV58" s="131">
        <f>'II-02 - Elektroinstalace ...'!J35</f>
        <v>0</v>
      </c>
      <c r="AW58" s="131">
        <f>'II-02 - Elektroinstalace ...'!J36</f>
        <v>0</v>
      </c>
      <c r="AX58" s="131">
        <f>'II-02 - Elektroinstalace ...'!J37</f>
        <v>0</v>
      </c>
      <c r="AY58" s="131">
        <f>'II-02 - Elektroinstalace ...'!J38</f>
        <v>0</v>
      </c>
      <c r="AZ58" s="131">
        <f>'II-02 - Elektroinstalace ...'!F35</f>
        <v>0</v>
      </c>
      <c r="BA58" s="131">
        <f>'II-02 - Elektroinstalace ...'!F36</f>
        <v>0</v>
      </c>
      <c r="BB58" s="131">
        <f>'II-02 - Elektroinstalace ...'!F37</f>
        <v>0</v>
      </c>
      <c r="BC58" s="131">
        <f>'II-02 - Elektroinstalace ...'!F38</f>
        <v>0</v>
      </c>
      <c r="BD58" s="133">
        <f>'II-02 - Elektroinstalace ...'!F39</f>
        <v>0</v>
      </c>
      <c r="BE58" s="4"/>
      <c r="BT58" s="134" t="s">
        <v>81</v>
      </c>
      <c r="BV58" s="134" t="s">
        <v>74</v>
      </c>
      <c r="BW58" s="134" t="s">
        <v>92</v>
      </c>
      <c r="BX58" s="134" t="s">
        <v>80</v>
      </c>
      <c r="CL58" s="134" t="s">
        <v>19</v>
      </c>
    </row>
    <row r="59" s="4" customFormat="1" ht="16.5" customHeight="1">
      <c r="A59" s="4"/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35">
        <f>ROUND(SUM(AG60:AG65),2)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f>ROUND(SUM(AS60:AS65),2)</f>
        <v>0</v>
      </c>
      <c r="AT59" s="131">
        <f>ROUND(SUM(AV59:AW59),2)</f>
        <v>0</v>
      </c>
      <c r="AU59" s="132">
        <f>ROUND(SUM(AU60:AU65),5)</f>
        <v>0</v>
      </c>
      <c r="AV59" s="131">
        <f>ROUND(AZ59*L29,2)</f>
        <v>0</v>
      </c>
      <c r="AW59" s="131">
        <f>ROUND(BA59*L30,2)</f>
        <v>0</v>
      </c>
      <c r="AX59" s="131">
        <f>ROUND(BB59*L29,2)</f>
        <v>0</v>
      </c>
      <c r="AY59" s="131">
        <f>ROUND(BC59*L30,2)</f>
        <v>0</v>
      </c>
      <c r="AZ59" s="131">
        <f>ROUND(SUM(AZ60:AZ65),2)</f>
        <v>0</v>
      </c>
      <c r="BA59" s="131">
        <f>ROUND(SUM(BA60:BA65),2)</f>
        <v>0</v>
      </c>
      <c r="BB59" s="131">
        <f>ROUND(SUM(BB60:BB65),2)</f>
        <v>0</v>
      </c>
      <c r="BC59" s="131">
        <f>ROUND(SUM(BC60:BC65),2)</f>
        <v>0</v>
      </c>
      <c r="BD59" s="133">
        <f>ROUND(SUM(BD60:BD65),2)</f>
        <v>0</v>
      </c>
      <c r="BE59" s="4"/>
      <c r="BS59" s="134" t="s">
        <v>71</v>
      </c>
      <c r="BT59" s="134" t="s">
        <v>81</v>
      </c>
      <c r="BU59" s="134" t="s">
        <v>73</v>
      </c>
      <c r="BV59" s="134" t="s">
        <v>74</v>
      </c>
      <c r="BW59" s="134" t="s">
        <v>95</v>
      </c>
      <c r="BX59" s="134" t="s">
        <v>80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6"/>
      <c r="F60" s="127" t="s">
        <v>96</v>
      </c>
      <c r="G60" s="127"/>
      <c r="H60" s="127"/>
      <c r="I60" s="127"/>
      <c r="J60" s="127"/>
      <c r="K60" s="126"/>
      <c r="L60" s="127" t="s">
        <v>97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'II-03-SK - Slaboproud - S...'!J34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'II-03-SK - Slaboproud - S...'!P98</f>
        <v>0</v>
      </c>
      <c r="AV60" s="131">
        <f>'II-03-SK - Slaboproud - S...'!J37</f>
        <v>0</v>
      </c>
      <c r="AW60" s="131">
        <f>'II-03-SK - Slaboproud - S...'!J38</f>
        <v>0</v>
      </c>
      <c r="AX60" s="131">
        <f>'II-03-SK - Slaboproud - S...'!J39</f>
        <v>0</v>
      </c>
      <c r="AY60" s="131">
        <f>'II-03-SK - Slaboproud - S...'!J40</f>
        <v>0</v>
      </c>
      <c r="AZ60" s="131">
        <f>'II-03-SK - Slaboproud - S...'!F37</f>
        <v>0</v>
      </c>
      <c r="BA60" s="131">
        <f>'II-03-SK - Slaboproud - S...'!F38</f>
        <v>0</v>
      </c>
      <c r="BB60" s="131">
        <f>'II-03-SK - Slaboproud - S...'!F39</f>
        <v>0</v>
      </c>
      <c r="BC60" s="131">
        <f>'II-03-SK - Slaboproud - S...'!F40</f>
        <v>0</v>
      </c>
      <c r="BD60" s="133">
        <f>'II-03-SK - Slaboproud - S...'!F41</f>
        <v>0</v>
      </c>
      <c r="BE60" s="4"/>
      <c r="BT60" s="134" t="s">
        <v>98</v>
      </c>
      <c r="BV60" s="134" t="s">
        <v>74</v>
      </c>
      <c r="BW60" s="134" t="s">
        <v>99</v>
      </c>
      <c r="BX60" s="134" t="s">
        <v>95</v>
      </c>
      <c r="CL60" s="134" t="s">
        <v>19</v>
      </c>
    </row>
    <row r="61" s="4" customFormat="1" ht="16.5" customHeight="1">
      <c r="A61" s="125" t="s">
        <v>82</v>
      </c>
      <c r="B61" s="64"/>
      <c r="C61" s="126"/>
      <c r="D61" s="126"/>
      <c r="E61" s="126"/>
      <c r="F61" s="127" t="s">
        <v>100</v>
      </c>
      <c r="G61" s="127"/>
      <c r="H61" s="127"/>
      <c r="I61" s="127"/>
      <c r="J61" s="127"/>
      <c r="K61" s="126"/>
      <c r="L61" s="127" t="s">
        <v>101</v>
      </c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'II-03-IPK - Slaboproud - ...'!J34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85</v>
      </c>
      <c r="AR61" s="66"/>
      <c r="AS61" s="130">
        <v>0</v>
      </c>
      <c r="AT61" s="131">
        <f>ROUND(SUM(AV61:AW61),2)</f>
        <v>0</v>
      </c>
      <c r="AU61" s="132">
        <f>'II-03-IPK - Slaboproud - ...'!P95</f>
        <v>0</v>
      </c>
      <c r="AV61" s="131">
        <f>'II-03-IPK - Slaboproud - ...'!J37</f>
        <v>0</v>
      </c>
      <c r="AW61" s="131">
        <f>'II-03-IPK - Slaboproud - ...'!J38</f>
        <v>0</v>
      </c>
      <c r="AX61" s="131">
        <f>'II-03-IPK - Slaboproud - ...'!J39</f>
        <v>0</v>
      </c>
      <c r="AY61" s="131">
        <f>'II-03-IPK - Slaboproud - ...'!J40</f>
        <v>0</v>
      </c>
      <c r="AZ61" s="131">
        <f>'II-03-IPK - Slaboproud - ...'!F37</f>
        <v>0</v>
      </c>
      <c r="BA61" s="131">
        <f>'II-03-IPK - Slaboproud - ...'!F38</f>
        <v>0</v>
      </c>
      <c r="BB61" s="131">
        <f>'II-03-IPK - Slaboproud - ...'!F39</f>
        <v>0</v>
      </c>
      <c r="BC61" s="131">
        <f>'II-03-IPK - Slaboproud - ...'!F40</f>
        <v>0</v>
      </c>
      <c r="BD61" s="133">
        <f>'II-03-IPK - Slaboproud - ...'!F41</f>
        <v>0</v>
      </c>
      <c r="BE61" s="4"/>
      <c r="BT61" s="134" t="s">
        <v>98</v>
      </c>
      <c r="BV61" s="134" t="s">
        <v>74</v>
      </c>
      <c r="BW61" s="134" t="s">
        <v>102</v>
      </c>
      <c r="BX61" s="134" t="s">
        <v>95</v>
      </c>
      <c r="CL61" s="134" t="s">
        <v>19</v>
      </c>
    </row>
    <row r="62" s="4" customFormat="1" ht="23.25" customHeight="1">
      <c r="A62" s="125" t="s">
        <v>82</v>
      </c>
      <c r="B62" s="64"/>
      <c r="C62" s="126"/>
      <c r="D62" s="126"/>
      <c r="E62" s="126"/>
      <c r="F62" s="127" t="s">
        <v>103</v>
      </c>
      <c r="G62" s="127"/>
      <c r="H62" s="127"/>
      <c r="I62" s="127"/>
      <c r="J62" s="127"/>
      <c r="K62" s="126"/>
      <c r="L62" s="127" t="s">
        <v>104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'II-03-EKV - Slaboproud - ...'!J34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v>0</v>
      </c>
      <c r="AT62" s="131">
        <f>ROUND(SUM(AV62:AW62),2)</f>
        <v>0</v>
      </c>
      <c r="AU62" s="132">
        <f>'II-03-EKV - Slaboproud - ...'!P96</f>
        <v>0</v>
      </c>
      <c r="AV62" s="131">
        <f>'II-03-EKV - Slaboproud - ...'!J37</f>
        <v>0</v>
      </c>
      <c r="AW62" s="131">
        <f>'II-03-EKV - Slaboproud - ...'!J38</f>
        <v>0</v>
      </c>
      <c r="AX62" s="131">
        <f>'II-03-EKV - Slaboproud - ...'!J39</f>
        <v>0</v>
      </c>
      <c r="AY62" s="131">
        <f>'II-03-EKV - Slaboproud - ...'!J40</f>
        <v>0</v>
      </c>
      <c r="AZ62" s="131">
        <f>'II-03-EKV - Slaboproud - ...'!F37</f>
        <v>0</v>
      </c>
      <c r="BA62" s="131">
        <f>'II-03-EKV - Slaboproud - ...'!F38</f>
        <v>0</v>
      </c>
      <c r="BB62" s="131">
        <f>'II-03-EKV - Slaboproud - ...'!F39</f>
        <v>0</v>
      </c>
      <c r="BC62" s="131">
        <f>'II-03-EKV - Slaboproud - ...'!F40</f>
        <v>0</v>
      </c>
      <c r="BD62" s="133">
        <f>'II-03-EKV - Slaboproud - ...'!F41</f>
        <v>0</v>
      </c>
      <c r="BE62" s="4"/>
      <c r="BT62" s="134" t="s">
        <v>98</v>
      </c>
      <c r="BV62" s="134" t="s">
        <v>74</v>
      </c>
      <c r="BW62" s="134" t="s">
        <v>105</v>
      </c>
      <c r="BX62" s="134" t="s">
        <v>95</v>
      </c>
      <c r="CL62" s="134" t="s">
        <v>19</v>
      </c>
    </row>
    <row r="63" s="4" customFormat="1" ht="16.5" customHeight="1">
      <c r="A63" s="125" t="s">
        <v>82</v>
      </c>
      <c r="B63" s="64"/>
      <c r="C63" s="126"/>
      <c r="D63" s="126"/>
      <c r="E63" s="126"/>
      <c r="F63" s="127" t="s">
        <v>106</v>
      </c>
      <c r="G63" s="127"/>
      <c r="H63" s="127"/>
      <c r="I63" s="127"/>
      <c r="J63" s="127"/>
      <c r="K63" s="126"/>
      <c r="L63" s="127" t="s">
        <v>107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'II-03-EVR - Slaboproud - ...'!J34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0">
        <v>0</v>
      </c>
      <c r="AT63" s="131">
        <f>ROUND(SUM(AV63:AW63),2)</f>
        <v>0</v>
      </c>
      <c r="AU63" s="132">
        <f>'II-03-EVR - Slaboproud - ...'!P96</f>
        <v>0</v>
      </c>
      <c r="AV63" s="131">
        <f>'II-03-EVR - Slaboproud - ...'!J37</f>
        <v>0</v>
      </c>
      <c r="AW63" s="131">
        <f>'II-03-EVR - Slaboproud - ...'!J38</f>
        <v>0</v>
      </c>
      <c r="AX63" s="131">
        <f>'II-03-EVR - Slaboproud - ...'!J39</f>
        <v>0</v>
      </c>
      <c r="AY63" s="131">
        <f>'II-03-EVR - Slaboproud - ...'!J40</f>
        <v>0</v>
      </c>
      <c r="AZ63" s="131">
        <f>'II-03-EVR - Slaboproud - ...'!F37</f>
        <v>0</v>
      </c>
      <c r="BA63" s="131">
        <f>'II-03-EVR - Slaboproud - ...'!F38</f>
        <v>0</v>
      </c>
      <c r="BB63" s="131">
        <f>'II-03-EVR - Slaboproud - ...'!F39</f>
        <v>0</v>
      </c>
      <c r="BC63" s="131">
        <f>'II-03-EVR - Slaboproud - ...'!F40</f>
        <v>0</v>
      </c>
      <c r="BD63" s="133">
        <f>'II-03-EVR - Slaboproud - ...'!F41</f>
        <v>0</v>
      </c>
      <c r="BE63" s="4"/>
      <c r="BT63" s="134" t="s">
        <v>98</v>
      </c>
      <c r="BV63" s="134" t="s">
        <v>74</v>
      </c>
      <c r="BW63" s="134" t="s">
        <v>108</v>
      </c>
      <c r="BX63" s="134" t="s">
        <v>95</v>
      </c>
      <c r="CL63" s="134" t="s">
        <v>19</v>
      </c>
    </row>
    <row r="64" s="4" customFormat="1" ht="23.25" customHeight="1">
      <c r="A64" s="125" t="s">
        <v>82</v>
      </c>
      <c r="B64" s="64"/>
      <c r="C64" s="126"/>
      <c r="D64" s="126"/>
      <c r="E64" s="126"/>
      <c r="F64" s="127" t="s">
        <v>109</v>
      </c>
      <c r="G64" s="127"/>
      <c r="H64" s="127"/>
      <c r="I64" s="127"/>
      <c r="J64" s="127"/>
      <c r="K64" s="126"/>
      <c r="L64" s="127" t="s">
        <v>110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'II-03-EPS - Slaboproud - ...'!J34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85</v>
      </c>
      <c r="AR64" s="66"/>
      <c r="AS64" s="130">
        <v>0</v>
      </c>
      <c r="AT64" s="131">
        <f>ROUND(SUM(AV64:AW64),2)</f>
        <v>0</v>
      </c>
      <c r="AU64" s="132">
        <f>'II-03-EPS - Slaboproud - ...'!P96</f>
        <v>0</v>
      </c>
      <c r="AV64" s="131">
        <f>'II-03-EPS - Slaboproud - ...'!J37</f>
        <v>0</v>
      </c>
      <c r="AW64" s="131">
        <f>'II-03-EPS - Slaboproud - ...'!J38</f>
        <v>0</v>
      </c>
      <c r="AX64" s="131">
        <f>'II-03-EPS - Slaboproud - ...'!J39</f>
        <v>0</v>
      </c>
      <c r="AY64" s="131">
        <f>'II-03-EPS - Slaboproud - ...'!J40</f>
        <v>0</v>
      </c>
      <c r="AZ64" s="131">
        <f>'II-03-EPS - Slaboproud - ...'!F37</f>
        <v>0</v>
      </c>
      <c r="BA64" s="131">
        <f>'II-03-EPS - Slaboproud - ...'!F38</f>
        <v>0</v>
      </c>
      <c r="BB64" s="131">
        <f>'II-03-EPS - Slaboproud - ...'!F39</f>
        <v>0</v>
      </c>
      <c r="BC64" s="131">
        <f>'II-03-EPS - Slaboproud - ...'!F40</f>
        <v>0</v>
      </c>
      <c r="BD64" s="133">
        <f>'II-03-EPS - Slaboproud - ...'!F41</f>
        <v>0</v>
      </c>
      <c r="BE64" s="4"/>
      <c r="BT64" s="134" t="s">
        <v>98</v>
      </c>
      <c r="BV64" s="134" t="s">
        <v>74</v>
      </c>
      <c r="BW64" s="134" t="s">
        <v>111</v>
      </c>
      <c r="BX64" s="134" t="s">
        <v>95</v>
      </c>
      <c r="CL64" s="134" t="s">
        <v>19</v>
      </c>
    </row>
    <row r="65" s="4" customFormat="1" ht="16.5" customHeight="1">
      <c r="A65" s="125" t="s">
        <v>82</v>
      </c>
      <c r="B65" s="64"/>
      <c r="C65" s="126"/>
      <c r="D65" s="126"/>
      <c r="E65" s="126"/>
      <c r="F65" s="127" t="s">
        <v>112</v>
      </c>
      <c r="G65" s="127"/>
      <c r="H65" s="127"/>
      <c r="I65" s="127"/>
      <c r="J65" s="127"/>
      <c r="K65" s="126"/>
      <c r="L65" s="127" t="s">
        <v>113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'II-03-KT - Slaboproud - k...'!J34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85</v>
      </c>
      <c r="AR65" s="66"/>
      <c r="AS65" s="130">
        <v>0</v>
      </c>
      <c r="AT65" s="131">
        <f>ROUND(SUM(AV65:AW65),2)</f>
        <v>0</v>
      </c>
      <c r="AU65" s="132">
        <f>'II-03-KT - Slaboproud - k...'!P96</f>
        <v>0</v>
      </c>
      <c r="AV65" s="131">
        <f>'II-03-KT - Slaboproud - k...'!J37</f>
        <v>0</v>
      </c>
      <c r="AW65" s="131">
        <f>'II-03-KT - Slaboproud - k...'!J38</f>
        <v>0</v>
      </c>
      <c r="AX65" s="131">
        <f>'II-03-KT - Slaboproud - k...'!J39</f>
        <v>0</v>
      </c>
      <c r="AY65" s="131">
        <f>'II-03-KT - Slaboproud - k...'!J40</f>
        <v>0</v>
      </c>
      <c r="AZ65" s="131">
        <f>'II-03-KT - Slaboproud - k...'!F37</f>
        <v>0</v>
      </c>
      <c r="BA65" s="131">
        <f>'II-03-KT - Slaboproud - k...'!F38</f>
        <v>0</v>
      </c>
      <c r="BB65" s="131">
        <f>'II-03-KT - Slaboproud - k...'!F39</f>
        <v>0</v>
      </c>
      <c r="BC65" s="131">
        <f>'II-03-KT - Slaboproud - k...'!F40</f>
        <v>0</v>
      </c>
      <c r="BD65" s="133">
        <f>'II-03-KT - Slaboproud - k...'!F41</f>
        <v>0</v>
      </c>
      <c r="BE65" s="4"/>
      <c r="BT65" s="134" t="s">
        <v>98</v>
      </c>
      <c r="BV65" s="134" t="s">
        <v>74</v>
      </c>
      <c r="BW65" s="134" t="s">
        <v>114</v>
      </c>
      <c r="BX65" s="134" t="s">
        <v>95</v>
      </c>
      <c r="CL65" s="134" t="s">
        <v>19</v>
      </c>
    </row>
    <row r="66" s="4" customFormat="1" ht="16.5" customHeight="1">
      <c r="A66" s="125" t="s">
        <v>82</v>
      </c>
      <c r="B66" s="64"/>
      <c r="C66" s="126"/>
      <c r="D66" s="126"/>
      <c r="E66" s="127" t="s">
        <v>115</v>
      </c>
      <c r="F66" s="127"/>
      <c r="G66" s="127"/>
      <c r="H66" s="127"/>
      <c r="I66" s="127"/>
      <c r="J66" s="126"/>
      <c r="K66" s="127" t="s">
        <v>116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'II-04 - Zdravotechnika'!J32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85</v>
      </c>
      <c r="AR66" s="66"/>
      <c r="AS66" s="130">
        <v>0</v>
      </c>
      <c r="AT66" s="131">
        <f>ROUND(SUM(AV66:AW66),2)</f>
        <v>0</v>
      </c>
      <c r="AU66" s="132">
        <f>'II-04 - Zdravotechnika'!P88</f>
        <v>0</v>
      </c>
      <c r="AV66" s="131">
        <f>'II-04 - Zdravotechnika'!J35</f>
        <v>0</v>
      </c>
      <c r="AW66" s="131">
        <f>'II-04 - Zdravotechnika'!J36</f>
        <v>0</v>
      </c>
      <c r="AX66" s="131">
        <f>'II-04 - Zdravotechnika'!J37</f>
        <v>0</v>
      </c>
      <c r="AY66" s="131">
        <f>'II-04 - Zdravotechnika'!J38</f>
        <v>0</v>
      </c>
      <c r="AZ66" s="131">
        <f>'II-04 - Zdravotechnika'!F35</f>
        <v>0</v>
      </c>
      <c r="BA66" s="131">
        <f>'II-04 - Zdravotechnika'!F36</f>
        <v>0</v>
      </c>
      <c r="BB66" s="131">
        <f>'II-04 - Zdravotechnika'!F37</f>
        <v>0</v>
      </c>
      <c r="BC66" s="131">
        <f>'II-04 - Zdravotechnika'!F38</f>
        <v>0</v>
      </c>
      <c r="BD66" s="133">
        <f>'II-04 - Zdravotechnika'!F39</f>
        <v>0</v>
      </c>
      <c r="BE66" s="4"/>
      <c r="BT66" s="134" t="s">
        <v>81</v>
      </c>
      <c r="BV66" s="134" t="s">
        <v>74</v>
      </c>
      <c r="BW66" s="134" t="s">
        <v>117</v>
      </c>
      <c r="BX66" s="134" t="s">
        <v>80</v>
      </c>
      <c r="CL66" s="134" t="s">
        <v>19</v>
      </c>
    </row>
    <row r="67" s="4" customFormat="1" ht="16.5" customHeight="1">
      <c r="A67" s="125" t="s">
        <v>82</v>
      </c>
      <c r="B67" s="64"/>
      <c r="C67" s="126"/>
      <c r="D67" s="126"/>
      <c r="E67" s="127" t="s">
        <v>118</v>
      </c>
      <c r="F67" s="127"/>
      <c r="G67" s="127"/>
      <c r="H67" s="127"/>
      <c r="I67" s="127"/>
      <c r="J67" s="126"/>
      <c r="K67" s="127" t="s">
        <v>119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'II-05 - Vytápění'!J32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85</v>
      </c>
      <c r="AR67" s="66"/>
      <c r="AS67" s="130">
        <v>0</v>
      </c>
      <c r="AT67" s="131">
        <f>ROUND(SUM(AV67:AW67),2)</f>
        <v>0</v>
      </c>
      <c r="AU67" s="132">
        <f>'II-05 - Vytápění'!P90</f>
        <v>0</v>
      </c>
      <c r="AV67" s="131">
        <f>'II-05 - Vytápění'!J35</f>
        <v>0</v>
      </c>
      <c r="AW67" s="131">
        <f>'II-05 - Vytápění'!J36</f>
        <v>0</v>
      </c>
      <c r="AX67" s="131">
        <f>'II-05 - Vytápění'!J37</f>
        <v>0</v>
      </c>
      <c r="AY67" s="131">
        <f>'II-05 - Vytápění'!J38</f>
        <v>0</v>
      </c>
      <c r="AZ67" s="131">
        <f>'II-05 - Vytápění'!F35</f>
        <v>0</v>
      </c>
      <c r="BA67" s="131">
        <f>'II-05 - Vytápění'!F36</f>
        <v>0</v>
      </c>
      <c r="BB67" s="131">
        <f>'II-05 - Vytápění'!F37</f>
        <v>0</v>
      </c>
      <c r="BC67" s="131">
        <f>'II-05 - Vytápění'!F38</f>
        <v>0</v>
      </c>
      <c r="BD67" s="133">
        <f>'II-05 - Vytápění'!F39</f>
        <v>0</v>
      </c>
      <c r="BE67" s="4"/>
      <c r="BT67" s="134" t="s">
        <v>81</v>
      </c>
      <c r="BV67" s="134" t="s">
        <v>74</v>
      </c>
      <c r="BW67" s="134" t="s">
        <v>120</v>
      </c>
      <c r="BX67" s="134" t="s">
        <v>80</v>
      </c>
      <c r="CL67" s="134" t="s">
        <v>22</v>
      </c>
    </row>
    <row r="68" s="4" customFormat="1" ht="16.5" customHeight="1">
      <c r="A68" s="4"/>
      <c r="B68" s="64"/>
      <c r="C68" s="126"/>
      <c r="D68" s="126"/>
      <c r="E68" s="127" t="s">
        <v>121</v>
      </c>
      <c r="F68" s="127"/>
      <c r="G68" s="127"/>
      <c r="H68" s="127"/>
      <c r="I68" s="127"/>
      <c r="J68" s="126"/>
      <c r="K68" s="127" t="s">
        <v>122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35">
        <f>ROUND(SUM(AG69:AG72),2)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85</v>
      </c>
      <c r="AR68" s="66"/>
      <c r="AS68" s="130">
        <f>ROUND(SUM(AS69:AS72),2)</f>
        <v>0</v>
      </c>
      <c r="AT68" s="131">
        <f>ROUND(SUM(AV68:AW68),2)</f>
        <v>0</v>
      </c>
      <c r="AU68" s="132">
        <f>ROUND(SUM(AU69:AU72),5)</f>
        <v>0</v>
      </c>
      <c r="AV68" s="131">
        <f>ROUND(AZ68*L29,2)</f>
        <v>0</v>
      </c>
      <c r="AW68" s="131">
        <f>ROUND(BA68*L30,2)</f>
        <v>0</v>
      </c>
      <c r="AX68" s="131">
        <f>ROUND(BB68*L29,2)</f>
        <v>0</v>
      </c>
      <c r="AY68" s="131">
        <f>ROUND(BC68*L30,2)</f>
        <v>0</v>
      </c>
      <c r="AZ68" s="131">
        <f>ROUND(SUM(AZ69:AZ72),2)</f>
        <v>0</v>
      </c>
      <c r="BA68" s="131">
        <f>ROUND(SUM(BA69:BA72),2)</f>
        <v>0</v>
      </c>
      <c r="BB68" s="131">
        <f>ROUND(SUM(BB69:BB72),2)</f>
        <v>0</v>
      </c>
      <c r="BC68" s="131">
        <f>ROUND(SUM(BC69:BC72),2)</f>
        <v>0</v>
      </c>
      <c r="BD68" s="133">
        <f>ROUND(SUM(BD69:BD72),2)</f>
        <v>0</v>
      </c>
      <c r="BE68" s="4"/>
      <c r="BS68" s="134" t="s">
        <v>71</v>
      </c>
      <c r="BT68" s="134" t="s">
        <v>81</v>
      </c>
      <c r="BU68" s="134" t="s">
        <v>73</v>
      </c>
      <c r="BV68" s="134" t="s">
        <v>74</v>
      </c>
      <c r="BW68" s="134" t="s">
        <v>123</v>
      </c>
      <c r="BX68" s="134" t="s">
        <v>80</v>
      </c>
      <c r="CL68" s="134" t="s">
        <v>19</v>
      </c>
    </row>
    <row r="69" s="4" customFormat="1" ht="16.5" customHeight="1">
      <c r="A69" s="125" t="s">
        <v>82</v>
      </c>
      <c r="B69" s="64"/>
      <c r="C69" s="126"/>
      <c r="D69" s="126"/>
      <c r="E69" s="126"/>
      <c r="F69" s="127" t="s">
        <v>124</v>
      </c>
      <c r="G69" s="127"/>
      <c r="H69" s="127"/>
      <c r="I69" s="127"/>
      <c r="J69" s="127"/>
      <c r="K69" s="126"/>
      <c r="L69" s="127" t="s">
        <v>125</v>
      </c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'II-06-OSP - Vzduchotechni...'!J34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85</v>
      </c>
      <c r="AR69" s="66"/>
      <c r="AS69" s="130">
        <v>0</v>
      </c>
      <c r="AT69" s="131">
        <f>ROUND(SUM(AV69:AW69),2)</f>
        <v>0</v>
      </c>
      <c r="AU69" s="132">
        <f>'II-06-OSP - Vzduchotechni...'!P91</f>
        <v>0</v>
      </c>
      <c r="AV69" s="131">
        <f>'II-06-OSP - Vzduchotechni...'!J37</f>
        <v>0</v>
      </c>
      <c r="AW69" s="131">
        <f>'II-06-OSP - Vzduchotechni...'!J38</f>
        <v>0</v>
      </c>
      <c r="AX69" s="131">
        <f>'II-06-OSP - Vzduchotechni...'!J39</f>
        <v>0</v>
      </c>
      <c r="AY69" s="131">
        <f>'II-06-OSP - Vzduchotechni...'!J40</f>
        <v>0</v>
      </c>
      <c r="AZ69" s="131">
        <f>'II-06-OSP - Vzduchotechni...'!F37</f>
        <v>0</v>
      </c>
      <c r="BA69" s="131">
        <f>'II-06-OSP - Vzduchotechni...'!F38</f>
        <v>0</v>
      </c>
      <c r="BB69" s="131">
        <f>'II-06-OSP - Vzduchotechni...'!F39</f>
        <v>0</v>
      </c>
      <c r="BC69" s="131">
        <f>'II-06-OSP - Vzduchotechni...'!F40</f>
        <v>0</v>
      </c>
      <c r="BD69" s="133">
        <f>'II-06-OSP - Vzduchotechni...'!F41</f>
        <v>0</v>
      </c>
      <c r="BE69" s="4"/>
      <c r="BT69" s="134" t="s">
        <v>98</v>
      </c>
      <c r="BV69" s="134" t="s">
        <v>74</v>
      </c>
      <c r="BW69" s="134" t="s">
        <v>126</v>
      </c>
      <c r="BX69" s="134" t="s">
        <v>123</v>
      </c>
      <c r="CL69" s="134" t="s">
        <v>19</v>
      </c>
    </row>
    <row r="70" s="4" customFormat="1" ht="23.25" customHeight="1">
      <c r="A70" s="125" t="s">
        <v>82</v>
      </c>
      <c r="B70" s="64"/>
      <c r="C70" s="126"/>
      <c r="D70" s="126"/>
      <c r="E70" s="126"/>
      <c r="F70" s="127" t="s">
        <v>127</v>
      </c>
      <c r="G70" s="127"/>
      <c r="H70" s="127"/>
      <c r="I70" s="127"/>
      <c r="J70" s="127"/>
      <c r="K70" s="126"/>
      <c r="L70" s="127" t="s">
        <v>128</v>
      </c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8">
        <f>'II-06-ZČ2A - Vzduchotechn...'!J34</f>
        <v>0</v>
      </c>
      <c r="AH70" s="126"/>
      <c r="AI70" s="126"/>
      <c r="AJ70" s="126"/>
      <c r="AK70" s="126"/>
      <c r="AL70" s="126"/>
      <c r="AM70" s="126"/>
      <c r="AN70" s="128">
        <f>SUM(AG70,AT70)</f>
        <v>0</v>
      </c>
      <c r="AO70" s="126"/>
      <c r="AP70" s="126"/>
      <c r="AQ70" s="129" t="s">
        <v>85</v>
      </c>
      <c r="AR70" s="66"/>
      <c r="AS70" s="130">
        <v>0</v>
      </c>
      <c r="AT70" s="131">
        <f>ROUND(SUM(AV70:AW70),2)</f>
        <v>0</v>
      </c>
      <c r="AU70" s="132">
        <f>'II-06-ZČ2A - Vzduchotechn...'!P92</f>
        <v>0</v>
      </c>
      <c r="AV70" s="131">
        <f>'II-06-ZČ2A - Vzduchotechn...'!J37</f>
        <v>0</v>
      </c>
      <c r="AW70" s="131">
        <f>'II-06-ZČ2A - Vzduchotechn...'!J38</f>
        <v>0</v>
      </c>
      <c r="AX70" s="131">
        <f>'II-06-ZČ2A - Vzduchotechn...'!J39</f>
        <v>0</v>
      </c>
      <c r="AY70" s="131">
        <f>'II-06-ZČ2A - Vzduchotechn...'!J40</f>
        <v>0</v>
      </c>
      <c r="AZ70" s="131">
        <f>'II-06-ZČ2A - Vzduchotechn...'!F37</f>
        <v>0</v>
      </c>
      <c r="BA70" s="131">
        <f>'II-06-ZČ2A - Vzduchotechn...'!F38</f>
        <v>0</v>
      </c>
      <c r="BB70" s="131">
        <f>'II-06-ZČ2A - Vzduchotechn...'!F39</f>
        <v>0</v>
      </c>
      <c r="BC70" s="131">
        <f>'II-06-ZČ2A - Vzduchotechn...'!F40</f>
        <v>0</v>
      </c>
      <c r="BD70" s="133">
        <f>'II-06-ZČ2A - Vzduchotechn...'!F41</f>
        <v>0</v>
      </c>
      <c r="BE70" s="4"/>
      <c r="BT70" s="134" t="s">
        <v>98</v>
      </c>
      <c r="BV70" s="134" t="s">
        <v>74</v>
      </c>
      <c r="BW70" s="134" t="s">
        <v>129</v>
      </c>
      <c r="BX70" s="134" t="s">
        <v>123</v>
      </c>
      <c r="CL70" s="134" t="s">
        <v>19</v>
      </c>
    </row>
    <row r="71" s="4" customFormat="1" ht="23.25" customHeight="1">
      <c r="A71" s="125" t="s">
        <v>82</v>
      </c>
      <c r="B71" s="64"/>
      <c r="C71" s="126"/>
      <c r="D71" s="126"/>
      <c r="E71" s="126"/>
      <c r="F71" s="127" t="s">
        <v>130</v>
      </c>
      <c r="G71" s="127"/>
      <c r="H71" s="127"/>
      <c r="I71" s="127"/>
      <c r="J71" s="127"/>
      <c r="K71" s="126"/>
      <c r="L71" s="127" t="s">
        <v>131</v>
      </c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8">
        <f>'II-06-ZČ2B - Vzduchotechn...'!J34</f>
        <v>0</v>
      </c>
      <c r="AH71" s="126"/>
      <c r="AI71" s="126"/>
      <c r="AJ71" s="126"/>
      <c r="AK71" s="126"/>
      <c r="AL71" s="126"/>
      <c r="AM71" s="126"/>
      <c r="AN71" s="128">
        <f>SUM(AG71,AT71)</f>
        <v>0</v>
      </c>
      <c r="AO71" s="126"/>
      <c r="AP71" s="126"/>
      <c r="AQ71" s="129" t="s">
        <v>85</v>
      </c>
      <c r="AR71" s="66"/>
      <c r="AS71" s="130">
        <v>0</v>
      </c>
      <c r="AT71" s="131">
        <f>ROUND(SUM(AV71:AW71),2)</f>
        <v>0</v>
      </c>
      <c r="AU71" s="132">
        <f>'II-06-ZČ2B - Vzduchotechn...'!P92</f>
        <v>0</v>
      </c>
      <c r="AV71" s="131">
        <f>'II-06-ZČ2B - Vzduchotechn...'!J37</f>
        <v>0</v>
      </c>
      <c r="AW71" s="131">
        <f>'II-06-ZČ2B - Vzduchotechn...'!J38</f>
        <v>0</v>
      </c>
      <c r="AX71" s="131">
        <f>'II-06-ZČ2B - Vzduchotechn...'!J39</f>
        <v>0</v>
      </c>
      <c r="AY71" s="131">
        <f>'II-06-ZČ2B - Vzduchotechn...'!J40</f>
        <v>0</v>
      </c>
      <c r="AZ71" s="131">
        <f>'II-06-ZČ2B - Vzduchotechn...'!F37</f>
        <v>0</v>
      </c>
      <c r="BA71" s="131">
        <f>'II-06-ZČ2B - Vzduchotechn...'!F38</f>
        <v>0</v>
      </c>
      <c r="BB71" s="131">
        <f>'II-06-ZČ2B - Vzduchotechn...'!F39</f>
        <v>0</v>
      </c>
      <c r="BC71" s="131">
        <f>'II-06-ZČ2B - Vzduchotechn...'!F40</f>
        <v>0</v>
      </c>
      <c r="BD71" s="133">
        <f>'II-06-ZČ2B - Vzduchotechn...'!F41</f>
        <v>0</v>
      </c>
      <c r="BE71" s="4"/>
      <c r="BT71" s="134" t="s">
        <v>98</v>
      </c>
      <c r="BV71" s="134" t="s">
        <v>74</v>
      </c>
      <c r="BW71" s="134" t="s">
        <v>132</v>
      </c>
      <c r="BX71" s="134" t="s">
        <v>123</v>
      </c>
      <c r="CL71" s="134" t="s">
        <v>19</v>
      </c>
    </row>
    <row r="72" s="4" customFormat="1" ht="16.5" customHeight="1">
      <c r="A72" s="125" t="s">
        <v>82</v>
      </c>
      <c r="B72" s="64"/>
      <c r="C72" s="126"/>
      <c r="D72" s="126"/>
      <c r="E72" s="126"/>
      <c r="F72" s="127" t="s">
        <v>133</v>
      </c>
      <c r="G72" s="127"/>
      <c r="H72" s="127"/>
      <c r="I72" s="127"/>
      <c r="J72" s="127"/>
      <c r="K72" s="126"/>
      <c r="L72" s="127" t="s">
        <v>134</v>
      </c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8">
        <f>'II-06-PZA - Vzduchotechni...'!J34</f>
        <v>0</v>
      </c>
      <c r="AH72" s="126"/>
      <c r="AI72" s="126"/>
      <c r="AJ72" s="126"/>
      <c r="AK72" s="126"/>
      <c r="AL72" s="126"/>
      <c r="AM72" s="126"/>
      <c r="AN72" s="128">
        <f>SUM(AG72,AT72)</f>
        <v>0</v>
      </c>
      <c r="AO72" s="126"/>
      <c r="AP72" s="126"/>
      <c r="AQ72" s="129" t="s">
        <v>85</v>
      </c>
      <c r="AR72" s="66"/>
      <c r="AS72" s="136">
        <v>0</v>
      </c>
      <c r="AT72" s="137">
        <f>ROUND(SUM(AV72:AW72),2)</f>
        <v>0</v>
      </c>
      <c r="AU72" s="138">
        <f>'II-06-PZA - Vzduchotechni...'!P92</f>
        <v>0</v>
      </c>
      <c r="AV72" s="137">
        <f>'II-06-PZA - Vzduchotechni...'!J37</f>
        <v>0</v>
      </c>
      <c r="AW72" s="137">
        <f>'II-06-PZA - Vzduchotechni...'!J38</f>
        <v>0</v>
      </c>
      <c r="AX72" s="137">
        <f>'II-06-PZA - Vzduchotechni...'!J39</f>
        <v>0</v>
      </c>
      <c r="AY72" s="137">
        <f>'II-06-PZA - Vzduchotechni...'!J40</f>
        <v>0</v>
      </c>
      <c r="AZ72" s="137">
        <f>'II-06-PZA - Vzduchotechni...'!F37</f>
        <v>0</v>
      </c>
      <c r="BA72" s="137">
        <f>'II-06-PZA - Vzduchotechni...'!F38</f>
        <v>0</v>
      </c>
      <c r="BB72" s="137">
        <f>'II-06-PZA - Vzduchotechni...'!F39</f>
        <v>0</v>
      </c>
      <c r="BC72" s="137">
        <f>'II-06-PZA - Vzduchotechni...'!F40</f>
        <v>0</v>
      </c>
      <c r="BD72" s="139">
        <f>'II-06-PZA - Vzduchotechni...'!F41</f>
        <v>0</v>
      </c>
      <c r="BE72" s="4"/>
      <c r="BT72" s="134" t="s">
        <v>98</v>
      </c>
      <c r="BV72" s="134" t="s">
        <v>74</v>
      </c>
      <c r="BW72" s="134" t="s">
        <v>135</v>
      </c>
      <c r="BX72" s="134" t="s">
        <v>123</v>
      </c>
      <c r="CL72" s="134" t="s">
        <v>19</v>
      </c>
    </row>
    <row r="73" s="2" customFormat="1" ht="30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5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45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</row>
  </sheetData>
  <sheetProtection sheet="1" formatColumns="0" formatRows="0" objects="1" scenarios="1" spinCount="100000" saltValue="G6H6zwbHZdYqa1mB0zJzfVjltZEPXHlC+qVUHxNyyBptBQF6T9KSqtlH611V3/+l68ml5BRwTp6XQahe3Iks+g==" hashValue="7fGyhX2q7+/IttCUeKPdOzQ5PI2f8yuLlvYtaZXIlsCt4MILMfeBCsF3hoBQUSkHFY3Q2P+IP7BxuMn9ONXgjw==" algorithmName="SHA-512" password="CC35"/>
  <mergeCells count="110">
    <mergeCell ref="C52:G52"/>
    <mergeCell ref="D55:H55"/>
    <mergeCell ref="E57:I57"/>
    <mergeCell ref="E59:I59"/>
    <mergeCell ref="E56:I56"/>
    <mergeCell ref="E58:I58"/>
    <mergeCell ref="F61:J61"/>
    <mergeCell ref="F60:J60"/>
    <mergeCell ref="F62:J62"/>
    <mergeCell ref="F63:J63"/>
    <mergeCell ref="F64:J64"/>
    <mergeCell ref="I52:AF52"/>
    <mergeCell ref="J55:AF55"/>
    <mergeCell ref="K59:AF59"/>
    <mergeCell ref="K56:AF56"/>
    <mergeCell ref="K58:AF58"/>
    <mergeCell ref="K57:AF57"/>
    <mergeCell ref="L61:AF61"/>
    <mergeCell ref="L62:AF62"/>
    <mergeCell ref="L60:AF60"/>
    <mergeCell ref="L63:AF63"/>
    <mergeCell ref="L45:AO45"/>
    <mergeCell ref="L64:AF64"/>
    <mergeCell ref="F65:J65"/>
    <mergeCell ref="L65:AF65"/>
    <mergeCell ref="E66:I66"/>
    <mergeCell ref="K66:AF66"/>
    <mergeCell ref="E67:I67"/>
    <mergeCell ref="K67:AF67"/>
    <mergeCell ref="E68:I68"/>
    <mergeCell ref="K68:AF68"/>
    <mergeCell ref="F69:J69"/>
    <mergeCell ref="L69:AF69"/>
    <mergeCell ref="F70:J70"/>
    <mergeCell ref="L70:AF70"/>
    <mergeCell ref="F71:J71"/>
    <mergeCell ref="L71:AF71"/>
    <mergeCell ref="F72:J72"/>
    <mergeCell ref="L72:AF72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61:AM61"/>
    <mergeCell ref="AG62:AM62"/>
    <mergeCell ref="AG63:AM63"/>
    <mergeCell ref="AG55:AM55"/>
    <mergeCell ref="AG52:AM52"/>
    <mergeCell ref="AG60:AM60"/>
    <mergeCell ref="AG56:AM56"/>
    <mergeCell ref="AG59:AM59"/>
    <mergeCell ref="AG64:AM64"/>
    <mergeCell ref="AG58:AM58"/>
    <mergeCell ref="AM49:AP49"/>
    <mergeCell ref="AM47:AN47"/>
    <mergeCell ref="AM50:AP50"/>
    <mergeCell ref="AN64:AP64"/>
    <mergeCell ref="AN63:AP63"/>
    <mergeCell ref="AN61:AP61"/>
    <mergeCell ref="AN62:AP62"/>
    <mergeCell ref="AN57:AP57"/>
    <mergeCell ref="AN60:AP60"/>
    <mergeCell ref="AN55:AP55"/>
    <mergeCell ref="AN59:AP59"/>
    <mergeCell ref="AN56:AP56"/>
    <mergeCell ref="AN52:AP5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II-00 - Vedlejší a ostatn...'!C2" display="/"/>
    <hyperlink ref="A57" location="'II-01 - Stavební část'!C2" display="/"/>
    <hyperlink ref="A58" location="'II-02 - Elektroinstalace ...'!C2" display="/"/>
    <hyperlink ref="A60" location="'II-03-SK - Slaboproud - S...'!C2" display="/"/>
    <hyperlink ref="A61" location="'II-03-IPK - Slaboproud - ...'!C2" display="/"/>
    <hyperlink ref="A62" location="'II-03-EKV - Slaboproud - ...'!C2" display="/"/>
    <hyperlink ref="A63" location="'II-03-EVR - Slaboproud - ...'!C2" display="/"/>
    <hyperlink ref="A64" location="'II-03-EPS - Slaboproud - ...'!C2" display="/"/>
    <hyperlink ref="A65" location="'II-03-KT - Slaboproud - k...'!C2" display="/"/>
    <hyperlink ref="A66" location="'II-04 - Zdravotechnika'!C2" display="/"/>
    <hyperlink ref="A67" location="'II-05 - Vytápění'!C2" display="/"/>
    <hyperlink ref="A69" location="'II-06-OSP - Vzduchotechni...'!C2" display="/"/>
    <hyperlink ref="A70" location="'II-06-ZČ2A - Vzduchotechn...'!C2" display="/"/>
    <hyperlink ref="A71" location="'II-06-ZČ2B - Vzduchotechn...'!C2" display="/"/>
    <hyperlink ref="A72" location="'II-06-PZA - Vzduchotechn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1128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1285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ROUND(J96,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ROUND((SUM(BE96:BE155)),  2)</f>
        <v>0</v>
      </c>
      <c r="G37" s="39"/>
      <c r="H37" s="39"/>
      <c r="I37" s="159">
        <v>0.20999999999999999</v>
      </c>
      <c r="J37" s="158">
        <f>ROUND(((SUM(BE96:BE155))*I37),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ROUND((SUM(BF96:BF155)),  2)</f>
        <v>0</v>
      </c>
      <c r="G38" s="39"/>
      <c r="H38" s="39"/>
      <c r="I38" s="159">
        <v>0.14999999999999999</v>
      </c>
      <c r="J38" s="158">
        <f>ROUND(((SUM(BF96:BF155))*I38),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ROUND((SUM(BG96:BG155)),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ROUND((SUM(BH96:BH155)),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ROUND((SUM(BI96:BI155)),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1128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II-03-KT - Slaboproud - kabelové trasy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J96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1286</v>
      </c>
      <c r="E68" s="179"/>
      <c r="F68" s="179"/>
      <c r="G68" s="179"/>
      <c r="H68" s="179"/>
      <c r="I68" s="179"/>
      <c r="J68" s="180">
        <f>J97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1287</v>
      </c>
      <c r="E69" s="184"/>
      <c r="F69" s="184"/>
      <c r="G69" s="184"/>
      <c r="H69" s="184"/>
      <c r="I69" s="184"/>
      <c r="J69" s="185">
        <f>J98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1288</v>
      </c>
      <c r="E70" s="184"/>
      <c r="F70" s="184"/>
      <c r="G70" s="184"/>
      <c r="H70" s="184"/>
      <c r="I70" s="184"/>
      <c r="J70" s="185">
        <f>J125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1187</v>
      </c>
      <c r="E71" s="184"/>
      <c r="F71" s="184"/>
      <c r="G71" s="184"/>
      <c r="H71" s="184"/>
      <c r="I71" s="184"/>
      <c r="J71" s="185">
        <f>J140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1133</v>
      </c>
      <c r="E72" s="184"/>
      <c r="F72" s="184"/>
      <c r="G72" s="184"/>
      <c r="H72" s="184"/>
      <c r="I72" s="184"/>
      <c r="J72" s="185">
        <f>J149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150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STAVEBNÍ ÚPRAVY BUDOVY PCHO PRO UMÍSTĚNÍ ZAMĚSTNANECKÝCH ŠATEN V 1.P.P.</v>
      </c>
      <c r="F82" s="33"/>
      <c r="G82" s="33"/>
      <c r="H82" s="33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137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1" customFormat="1" ht="16.5" customHeight="1">
      <c r="B84" s="22"/>
      <c r="C84" s="23"/>
      <c r="D84" s="23"/>
      <c r="E84" s="171" t="s">
        <v>138</v>
      </c>
      <c r="F84" s="23"/>
      <c r="G84" s="23"/>
      <c r="H84" s="23"/>
      <c r="I84" s="23"/>
      <c r="J84" s="23"/>
      <c r="K84" s="23"/>
      <c r="L84" s="21"/>
    </row>
    <row r="85" s="1" customFormat="1" ht="12" customHeight="1">
      <c r="B85" s="22"/>
      <c r="C85" s="33" t="s">
        <v>139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283" t="s">
        <v>1128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1129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E13</f>
        <v>II-03-KT - Slaboproud - kabelové trasy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F16</f>
        <v xml:space="preserve"> </v>
      </c>
      <c r="G90" s="41"/>
      <c r="H90" s="41"/>
      <c r="I90" s="33" t="s">
        <v>23</v>
      </c>
      <c r="J90" s="73" t="str">
        <f>IF(J16="","",J16)</f>
        <v>23. 2. 2022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E19</f>
        <v>Nemocnice ve Frýdku - Místku, p.o.</v>
      </c>
      <c r="G92" s="41"/>
      <c r="H92" s="41"/>
      <c r="I92" s="33" t="s">
        <v>31</v>
      </c>
      <c r="J92" s="37" t="str">
        <f>E25</f>
        <v>FORSING projekt s.r.o.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IF(E22="","",E22)</f>
        <v>Vyplň údaj</v>
      </c>
      <c r="G93" s="41"/>
      <c r="H93" s="41"/>
      <c r="I93" s="33" t="s">
        <v>34</v>
      </c>
      <c r="J93" s="37" t="str">
        <f>E28</f>
        <v>Jindřich Jansa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151</v>
      </c>
      <c r="D95" s="190" t="s">
        <v>57</v>
      </c>
      <c r="E95" s="190" t="s">
        <v>53</v>
      </c>
      <c r="F95" s="190" t="s">
        <v>54</v>
      </c>
      <c r="G95" s="190" t="s">
        <v>152</v>
      </c>
      <c r="H95" s="190" t="s">
        <v>153</v>
      </c>
      <c r="I95" s="190" t="s">
        <v>154</v>
      </c>
      <c r="J95" s="190" t="s">
        <v>143</v>
      </c>
      <c r="K95" s="191" t="s">
        <v>155</v>
      </c>
      <c r="L95" s="192"/>
      <c r="M95" s="93" t="s">
        <v>19</v>
      </c>
      <c r="N95" s="94" t="s">
        <v>42</v>
      </c>
      <c r="O95" s="94" t="s">
        <v>156</v>
      </c>
      <c r="P95" s="94" t="s">
        <v>157</v>
      </c>
      <c r="Q95" s="94" t="s">
        <v>158</v>
      </c>
      <c r="R95" s="94" t="s">
        <v>159</v>
      </c>
      <c r="S95" s="94" t="s">
        <v>160</v>
      </c>
      <c r="T95" s="95" t="s">
        <v>161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162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</f>
        <v>0</v>
      </c>
      <c r="Q96" s="97"/>
      <c r="R96" s="195">
        <f>R97</f>
        <v>0</v>
      </c>
      <c r="S96" s="97"/>
      <c r="T96" s="196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144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1289</v>
      </c>
      <c r="F97" s="201" t="s">
        <v>1290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P98+P125+P140+P149</f>
        <v>0</v>
      </c>
      <c r="Q97" s="206"/>
      <c r="R97" s="207">
        <f>R98+R125+R140+R149</f>
        <v>0</v>
      </c>
      <c r="S97" s="206"/>
      <c r="T97" s="208">
        <f>T98+T125+T140+T149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166</v>
      </c>
      <c r="BK97" s="211">
        <f>BK98+BK125+BK140+BK149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1291</v>
      </c>
      <c r="F98" s="212" t="s">
        <v>1291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SUM(P99:P124)</f>
        <v>0</v>
      </c>
      <c r="Q98" s="206"/>
      <c r="R98" s="207">
        <f>SUM(R99:R124)</f>
        <v>0</v>
      </c>
      <c r="S98" s="206"/>
      <c r="T98" s="208">
        <f>SUM(T99:T124)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166</v>
      </c>
      <c r="BK98" s="211">
        <f>SUM(BK99:BK124)</f>
        <v>0</v>
      </c>
    </row>
    <row r="99" s="2" customFormat="1" ht="16.5" customHeight="1">
      <c r="A99" s="39"/>
      <c r="B99" s="40"/>
      <c r="C99" s="214" t="s">
        <v>79</v>
      </c>
      <c r="D99" s="214" t="s">
        <v>169</v>
      </c>
      <c r="E99" s="215" t="s">
        <v>1292</v>
      </c>
      <c r="F99" s="216" t="s">
        <v>1293</v>
      </c>
      <c r="G99" s="217" t="s">
        <v>363</v>
      </c>
      <c r="H99" s="218">
        <v>56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182</v>
      </c>
      <c r="AT99" s="225" t="s">
        <v>169</v>
      </c>
      <c r="AU99" s="225" t="s">
        <v>81</v>
      </c>
      <c r="AY99" s="18" t="s">
        <v>166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182</v>
      </c>
      <c r="BM99" s="225" t="s">
        <v>81</v>
      </c>
    </row>
    <row r="100" s="2" customFormat="1">
      <c r="A100" s="39"/>
      <c r="B100" s="40"/>
      <c r="C100" s="41"/>
      <c r="D100" s="227" t="s">
        <v>176</v>
      </c>
      <c r="E100" s="41"/>
      <c r="F100" s="228" t="s">
        <v>1293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176</v>
      </c>
      <c r="AU100" s="18" t="s">
        <v>81</v>
      </c>
    </row>
    <row r="101" s="2" customFormat="1" ht="16.5" customHeight="1">
      <c r="A101" s="39"/>
      <c r="B101" s="40"/>
      <c r="C101" s="214" t="s">
        <v>81</v>
      </c>
      <c r="D101" s="214" t="s">
        <v>169</v>
      </c>
      <c r="E101" s="215" t="s">
        <v>1294</v>
      </c>
      <c r="F101" s="216" t="s">
        <v>1295</v>
      </c>
      <c r="G101" s="217" t="s">
        <v>1141</v>
      </c>
      <c r="H101" s="218">
        <v>70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182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1295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2" customFormat="1" ht="16.5" customHeight="1">
      <c r="A103" s="39"/>
      <c r="B103" s="40"/>
      <c r="C103" s="214" t="s">
        <v>98</v>
      </c>
      <c r="D103" s="214" t="s">
        <v>169</v>
      </c>
      <c r="E103" s="215" t="s">
        <v>1296</v>
      </c>
      <c r="F103" s="216" t="s">
        <v>1297</v>
      </c>
      <c r="G103" s="217" t="s">
        <v>1141</v>
      </c>
      <c r="H103" s="218">
        <v>38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182</v>
      </c>
      <c r="AT103" s="225" t="s">
        <v>169</v>
      </c>
      <c r="AU103" s="225" t="s">
        <v>81</v>
      </c>
      <c r="AY103" s="18" t="s">
        <v>166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182</v>
      </c>
      <c r="BM103" s="225" t="s">
        <v>205</v>
      </c>
    </row>
    <row r="104" s="2" customFormat="1">
      <c r="A104" s="39"/>
      <c r="B104" s="40"/>
      <c r="C104" s="41"/>
      <c r="D104" s="227" t="s">
        <v>176</v>
      </c>
      <c r="E104" s="41"/>
      <c r="F104" s="228" t="s">
        <v>1297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176</v>
      </c>
      <c r="AU104" s="18" t="s">
        <v>81</v>
      </c>
    </row>
    <row r="105" s="2" customFormat="1" ht="16.5" customHeight="1">
      <c r="A105" s="39"/>
      <c r="B105" s="40"/>
      <c r="C105" s="214" t="s">
        <v>182</v>
      </c>
      <c r="D105" s="214" t="s">
        <v>169</v>
      </c>
      <c r="E105" s="215" t="s">
        <v>1298</v>
      </c>
      <c r="F105" s="216" t="s">
        <v>1299</v>
      </c>
      <c r="G105" s="217" t="s">
        <v>1141</v>
      </c>
      <c r="H105" s="218">
        <v>200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182</v>
      </c>
      <c r="AT105" s="225" t="s">
        <v>169</v>
      </c>
      <c r="AU105" s="225" t="s">
        <v>81</v>
      </c>
      <c r="AY105" s="18" t="s">
        <v>166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182</v>
      </c>
      <c r="BM105" s="225" t="s">
        <v>215</v>
      </c>
    </row>
    <row r="106" s="2" customFormat="1">
      <c r="A106" s="39"/>
      <c r="B106" s="40"/>
      <c r="C106" s="41"/>
      <c r="D106" s="227" t="s">
        <v>176</v>
      </c>
      <c r="E106" s="41"/>
      <c r="F106" s="228" t="s">
        <v>1299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176</v>
      </c>
      <c r="AU106" s="18" t="s">
        <v>81</v>
      </c>
    </row>
    <row r="107" s="2" customFormat="1" ht="16.5" customHeight="1">
      <c r="A107" s="39"/>
      <c r="B107" s="40"/>
      <c r="C107" s="214" t="s">
        <v>165</v>
      </c>
      <c r="D107" s="214" t="s">
        <v>169</v>
      </c>
      <c r="E107" s="215" t="s">
        <v>1300</v>
      </c>
      <c r="F107" s="216" t="s">
        <v>1301</v>
      </c>
      <c r="G107" s="217" t="s">
        <v>1141</v>
      </c>
      <c r="H107" s="218">
        <v>48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182</v>
      </c>
      <c r="AT107" s="225" t="s">
        <v>169</v>
      </c>
      <c r="AU107" s="225" t="s">
        <v>81</v>
      </c>
      <c r="AY107" s="18" t="s">
        <v>166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182</v>
      </c>
      <c r="BM107" s="225" t="s">
        <v>308</v>
      </c>
    </row>
    <row r="108" s="2" customFormat="1">
      <c r="A108" s="39"/>
      <c r="B108" s="40"/>
      <c r="C108" s="41"/>
      <c r="D108" s="227" t="s">
        <v>176</v>
      </c>
      <c r="E108" s="41"/>
      <c r="F108" s="228" t="s">
        <v>1302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176</v>
      </c>
      <c r="AU108" s="18" t="s">
        <v>81</v>
      </c>
    </row>
    <row r="109" s="2" customFormat="1" ht="16.5" customHeight="1">
      <c r="A109" s="39"/>
      <c r="B109" s="40"/>
      <c r="C109" s="214" t="s">
        <v>205</v>
      </c>
      <c r="D109" s="214" t="s">
        <v>169</v>
      </c>
      <c r="E109" s="215" t="s">
        <v>1303</v>
      </c>
      <c r="F109" s="216" t="s">
        <v>1304</v>
      </c>
      <c r="G109" s="217" t="s">
        <v>363</v>
      </c>
      <c r="H109" s="218">
        <v>30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182</v>
      </c>
      <c r="AT109" s="225" t="s">
        <v>169</v>
      </c>
      <c r="AU109" s="225" t="s">
        <v>81</v>
      </c>
      <c r="AY109" s="18" t="s">
        <v>166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182</v>
      </c>
      <c r="BM109" s="225" t="s">
        <v>324</v>
      </c>
    </row>
    <row r="110" s="2" customFormat="1">
      <c r="A110" s="39"/>
      <c r="B110" s="40"/>
      <c r="C110" s="41"/>
      <c r="D110" s="227" t="s">
        <v>176</v>
      </c>
      <c r="E110" s="41"/>
      <c r="F110" s="228" t="s">
        <v>1304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176</v>
      </c>
      <c r="AU110" s="18" t="s">
        <v>81</v>
      </c>
    </row>
    <row r="111" s="2" customFormat="1" ht="16.5" customHeight="1">
      <c r="A111" s="39"/>
      <c r="B111" s="40"/>
      <c r="C111" s="214" t="s">
        <v>210</v>
      </c>
      <c r="D111" s="214" t="s">
        <v>169</v>
      </c>
      <c r="E111" s="215" t="s">
        <v>1305</v>
      </c>
      <c r="F111" s="216" t="s">
        <v>1306</v>
      </c>
      <c r="G111" s="217" t="s">
        <v>363</v>
      </c>
      <c r="H111" s="218">
        <v>16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182</v>
      </c>
      <c r="AT111" s="225" t="s">
        <v>169</v>
      </c>
      <c r="AU111" s="225" t="s">
        <v>81</v>
      </c>
      <c r="AY111" s="18" t="s">
        <v>166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182</v>
      </c>
      <c r="BM111" s="225" t="s">
        <v>339</v>
      </c>
    </row>
    <row r="112" s="2" customFormat="1">
      <c r="A112" s="39"/>
      <c r="B112" s="40"/>
      <c r="C112" s="41"/>
      <c r="D112" s="227" t="s">
        <v>176</v>
      </c>
      <c r="E112" s="41"/>
      <c r="F112" s="228" t="s">
        <v>1306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176</v>
      </c>
      <c r="AU112" s="18" t="s">
        <v>81</v>
      </c>
    </row>
    <row r="113" s="2" customFormat="1" ht="16.5" customHeight="1">
      <c r="A113" s="39"/>
      <c r="B113" s="40"/>
      <c r="C113" s="214" t="s">
        <v>215</v>
      </c>
      <c r="D113" s="214" t="s">
        <v>169</v>
      </c>
      <c r="E113" s="215" t="s">
        <v>1307</v>
      </c>
      <c r="F113" s="216" t="s">
        <v>1308</v>
      </c>
      <c r="G113" s="217" t="s">
        <v>1141</v>
      </c>
      <c r="H113" s="218">
        <v>6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182</v>
      </c>
      <c r="AT113" s="225" t="s">
        <v>169</v>
      </c>
      <c r="AU113" s="225" t="s">
        <v>81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182</v>
      </c>
      <c r="BM113" s="225" t="s">
        <v>352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1308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2" customFormat="1" ht="16.5" customHeight="1">
      <c r="A115" s="39"/>
      <c r="B115" s="40"/>
      <c r="C115" s="214" t="s">
        <v>223</v>
      </c>
      <c r="D115" s="214" t="s">
        <v>169</v>
      </c>
      <c r="E115" s="215" t="s">
        <v>1309</v>
      </c>
      <c r="F115" s="216" t="s">
        <v>1310</v>
      </c>
      <c r="G115" s="217" t="s">
        <v>1141</v>
      </c>
      <c r="H115" s="218">
        <v>8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182</v>
      </c>
      <c r="AT115" s="225" t="s">
        <v>169</v>
      </c>
      <c r="AU115" s="225" t="s">
        <v>81</v>
      </c>
      <c r="AY115" s="18" t="s">
        <v>166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182</v>
      </c>
      <c r="BM115" s="225" t="s">
        <v>372</v>
      </c>
    </row>
    <row r="116" s="2" customFormat="1">
      <c r="A116" s="39"/>
      <c r="B116" s="40"/>
      <c r="C116" s="41"/>
      <c r="D116" s="227" t="s">
        <v>176</v>
      </c>
      <c r="E116" s="41"/>
      <c r="F116" s="228" t="s">
        <v>1310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176</v>
      </c>
      <c r="AU116" s="18" t="s">
        <v>81</v>
      </c>
    </row>
    <row r="117" s="2" customFormat="1" ht="16.5" customHeight="1">
      <c r="A117" s="39"/>
      <c r="B117" s="40"/>
      <c r="C117" s="214" t="s">
        <v>308</v>
      </c>
      <c r="D117" s="214" t="s">
        <v>169</v>
      </c>
      <c r="E117" s="215" t="s">
        <v>1311</v>
      </c>
      <c r="F117" s="216" t="s">
        <v>1312</v>
      </c>
      <c r="G117" s="217" t="s">
        <v>1141</v>
      </c>
      <c r="H117" s="218">
        <v>7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182</v>
      </c>
      <c r="AT117" s="225" t="s">
        <v>169</v>
      </c>
      <c r="AU117" s="225" t="s">
        <v>81</v>
      </c>
      <c r="AY117" s="18" t="s">
        <v>166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182</v>
      </c>
      <c r="BM117" s="225" t="s">
        <v>323</v>
      </c>
    </row>
    <row r="118" s="2" customFormat="1">
      <c r="A118" s="39"/>
      <c r="B118" s="40"/>
      <c r="C118" s="41"/>
      <c r="D118" s="227" t="s">
        <v>176</v>
      </c>
      <c r="E118" s="41"/>
      <c r="F118" s="228" t="s">
        <v>1312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81</v>
      </c>
    </row>
    <row r="119" s="2" customFormat="1" ht="16.5" customHeight="1">
      <c r="A119" s="39"/>
      <c r="B119" s="40"/>
      <c r="C119" s="214" t="s">
        <v>316</v>
      </c>
      <c r="D119" s="214" t="s">
        <v>169</v>
      </c>
      <c r="E119" s="215" t="s">
        <v>1313</v>
      </c>
      <c r="F119" s="216" t="s">
        <v>1314</v>
      </c>
      <c r="G119" s="217" t="s">
        <v>1141</v>
      </c>
      <c r="H119" s="218">
        <v>4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182</v>
      </c>
      <c r="AT119" s="225" t="s">
        <v>169</v>
      </c>
      <c r="AU119" s="225" t="s">
        <v>81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182</v>
      </c>
      <c r="BM119" s="225" t="s">
        <v>400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1314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81</v>
      </c>
    </row>
    <row r="121" s="2" customFormat="1" ht="16.5" customHeight="1">
      <c r="A121" s="39"/>
      <c r="B121" s="40"/>
      <c r="C121" s="214" t="s">
        <v>324</v>
      </c>
      <c r="D121" s="214" t="s">
        <v>169</v>
      </c>
      <c r="E121" s="215" t="s">
        <v>1315</v>
      </c>
      <c r="F121" s="216" t="s">
        <v>1316</v>
      </c>
      <c r="G121" s="217" t="s">
        <v>472</v>
      </c>
      <c r="H121" s="218">
        <v>16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182</v>
      </c>
      <c r="AT121" s="225" t="s">
        <v>169</v>
      </c>
      <c r="AU121" s="225" t="s">
        <v>81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182</v>
      </c>
      <c r="BM121" s="225" t="s">
        <v>412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1316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81</v>
      </c>
    </row>
    <row r="123" s="2" customFormat="1" ht="16.5" customHeight="1">
      <c r="A123" s="39"/>
      <c r="B123" s="40"/>
      <c r="C123" s="214" t="s">
        <v>332</v>
      </c>
      <c r="D123" s="214" t="s">
        <v>169</v>
      </c>
      <c r="E123" s="215" t="s">
        <v>1317</v>
      </c>
      <c r="F123" s="216" t="s">
        <v>1318</v>
      </c>
      <c r="G123" s="217" t="s">
        <v>247</v>
      </c>
      <c r="H123" s="218">
        <v>1.3999999999999999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182</v>
      </c>
      <c r="AT123" s="225" t="s">
        <v>169</v>
      </c>
      <c r="AU123" s="225" t="s">
        <v>81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182</v>
      </c>
      <c r="BM123" s="225" t="s">
        <v>426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1318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81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1319</v>
      </c>
      <c r="F125" s="212" t="s">
        <v>1319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SUM(P126:P139)</f>
        <v>0</v>
      </c>
      <c r="Q125" s="206"/>
      <c r="R125" s="207">
        <f>SUM(R126:R139)</f>
        <v>0</v>
      </c>
      <c r="S125" s="206"/>
      <c r="T125" s="208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166</v>
      </c>
      <c r="BK125" s="211">
        <f>SUM(BK126:BK139)</f>
        <v>0</v>
      </c>
    </row>
    <row r="126" s="2" customFormat="1" ht="16.5" customHeight="1">
      <c r="A126" s="39"/>
      <c r="B126" s="40"/>
      <c r="C126" s="214" t="s">
        <v>339</v>
      </c>
      <c r="D126" s="214" t="s">
        <v>169</v>
      </c>
      <c r="E126" s="215" t="s">
        <v>1320</v>
      </c>
      <c r="F126" s="216" t="s">
        <v>1321</v>
      </c>
      <c r="G126" s="217" t="s">
        <v>1141</v>
      </c>
      <c r="H126" s="218">
        <v>20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182</v>
      </c>
      <c r="AT126" s="225" t="s">
        <v>169</v>
      </c>
      <c r="AU126" s="225" t="s">
        <v>81</v>
      </c>
      <c r="AY126" s="18" t="s">
        <v>166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182</v>
      </c>
      <c r="BM126" s="225" t="s">
        <v>441</v>
      </c>
    </row>
    <row r="127" s="2" customFormat="1">
      <c r="A127" s="39"/>
      <c r="B127" s="40"/>
      <c r="C127" s="41"/>
      <c r="D127" s="227" t="s">
        <v>176</v>
      </c>
      <c r="E127" s="41"/>
      <c r="F127" s="228" t="s">
        <v>1321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176</v>
      </c>
      <c r="AU127" s="18" t="s">
        <v>81</v>
      </c>
    </row>
    <row r="128" s="2" customFormat="1" ht="16.5" customHeight="1">
      <c r="A128" s="39"/>
      <c r="B128" s="40"/>
      <c r="C128" s="214" t="s">
        <v>8</v>
      </c>
      <c r="D128" s="214" t="s">
        <v>169</v>
      </c>
      <c r="E128" s="215" t="s">
        <v>1322</v>
      </c>
      <c r="F128" s="216" t="s">
        <v>1323</v>
      </c>
      <c r="G128" s="217" t="s">
        <v>1141</v>
      </c>
      <c r="H128" s="218">
        <v>200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182</v>
      </c>
      <c r="AT128" s="225" t="s">
        <v>169</v>
      </c>
      <c r="AU128" s="225" t="s">
        <v>81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182</v>
      </c>
      <c r="BM128" s="225" t="s">
        <v>315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1323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81</v>
      </c>
    </row>
    <row r="130" s="2" customFormat="1" ht="16.5" customHeight="1">
      <c r="A130" s="39"/>
      <c r="B130" s="40"/>
      <c r="C130" s="214" t="s">
        <v>352</v>
      </c>
      <c r="D130" s="214" t="s">
        <v>169</v>
      </c>
      <c r="E130" s="215" t="s">
        <v>1324</v>
      </c>
      <c r="F130" s="216" t="s">
        <v>1325</v>
      </c>
      <c r="G130" s="217" t="s">
        <v>1141</v>
      </c>
      <c r="H130" s="218">
        <v>12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182</v>
      </c>
      <c r="AT130" s="225" t="s">
        <v>169</v>
      </c>
      <c r="AU130" s="225" t="s">
        <v>81</v>
      </c>
      <c r="AY130" s="18" t="s">
        <v>166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182</v>
      </c>
      <c r="BM130" s="225" t="s">
        <v>475</v>
      </c>
    </row>
    <row r="131" s="2" customFormat="1">
      <c r="A131" s="39"/>
      <c r="B131" s="40"/>
      <c r="C131" s="41"/>
      <c r="D131" s="227" t="s">
        <v>176</v>
      </c>
      <c r="E131" s="41"/>
      <c r="F131" s="228" t="s">
        <v>1325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81</v>
      </c>
    </row>
    <row r="132" s="2" customFormat="1" ht="16.5" customHeight="1">
      <c r="A132" s="39"/>
      <c r="B132" s="40"/>
      <c r="C132" s="214" t="s">
        <v>360</v>
      </c>
      <c r="D132" s="214" t="s">
        <v>169</v>
      </c>
      <c r="E132" s="215" t="s">
        <v>1326</v>
      </c>
      <c r="F132" s="216" t="s">
        <v>1327</v>
      </c>
      <c r="G132" s="217" t="s">
        <v>1141</v>
      </c>
      <c r="H132" s="218">
        <v>4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81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487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1327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81</v>
      </c>
    </row>
    <row r="134" s="2" customFormat="1" ht="16.5" customHeight="1">
      <c r="A134" s="39"/>
      <c r="B134" s="40"/>
      <c r="C134" s="214" t="s">
        <v>372</v>
      </c>
      <c r="D134" s="214" t="s">
        <v>169</v>
      </c>
      <c r="E134" s="215" t="s">
        <v>1311</v>
      </c>
      <c r="F134" s="216" t="s">
        <v>1312</v>
      </c>
      <c r="G134" s="217" t="s">
        <v>1141</v>
      </c>
      <c r="H134" s="218">
        <v>8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182</v>
      </c>
      <c r="AT134" s="225" t="s">
        <v>169</v>
      </c>
      <c r="AU134" s="225" t="s">
        <v>81</v>
      </c>
      <c r="AY134" s="18" t="s">
        <v>166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182</v>
      </c>
      <c r="BM134" s="225" t="s">
        <v>500</v>
      </c>
    </row>
    <row r="135" s="2" customFormat="1">
      <c r="A135" s="39"/>
      <c r="B135" s="40"/>
      <c r="C135" s="41"/>
      <c r="D135" s="227" t="s">
        <v>176</v>
      </c>
      <c r="E135" s="41"/>
      <c r="F135" s="228" t="s">
        <v>1312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176</v>
      </c>
      <c r="AU135" s="18" t="s">
        <v>81</v>
      </c>
    </row>
    <row r="136" s="2" customFormat="1" ht="16.5" customHeight="1">
      <c r="A136" s="39"/>
      <c r="B136" s="40"/>
      <c r="C136" s="214" t="s">
        <v>380</v>
      </c>
      <c r="D136" s="214" t="s">
        <v>169</v>
      </c>
      <c r="E136" s="215" t="s">
        <v>1315</v>
      </c>
      <c r="F136" s="216" t="s">
        <v>1316</v>
      </c>
      <c r="G136" s="217" t="s">
        <v>472</v>
      </c>
      <c r="H136" s="218">
        <v>10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182</v>
      </c>
      <c r="AT136" s="225" t="s">
        <v>169</v>
      </c>
      <c r="AU136" s="225" t="s">
        <v>81</v>
      </c>
      <c r="AY136" s="18" t="s">
        <v>166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182</v>
      </c>
      <c r="BM136" s="225" t="s">
        <v>515</v>
      </c>
    </row>
    <row r="137" s="2" customFormat="1">
      <c r="A137" s="39"/>
      <c r="B137" s="40"/>
      <c r="C137" s="41"/>
      <c r="D137" s="227" t="s">
        <v>176</v>
      </c>
      <c r="E137" s="41"/>
      <c r="F137" s="228" t="s">
        <v>1316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176</v>
      </c>
      <c r="AU137" s="18" t="s">
        <v>81</v>
      </c>
    </row>
    <row r="138" s="2" customFormat="1" ht="16.5" customHeight="1">
      <c r="A138" s="39"/>
      <c r="B138" s="40"/>
      <c r="C138" s="214" t="s">
        <v>323</v>
      </c>
      <c r="D138" s="214" t="s">
        <v>169</v>
      </c>
      <c r="E138" s="215" t="s">
        <v>1317</v>
      </c>
      <c r="F138" s="216" t="s">
        <v>1318</v>
      </c>
      <c r="G138" s="217" t="s">
        <v>247</v>
      </c>
      <c r="H138" s="218">
        <v>0.80000000000000004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182</v>
      </c>
      <c r="AT138" s="225" t="s">
        <v>169</v>
      </c>
      <c r="AU138" s="225" t="s">
        <v>81</v>
      </c>
      <c r="AY138" s="18" t="s">
        <v>166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182</v>
      </c>
      <c r="BM138" s="225" t="s">
        <v>531</v>
      </c>
    </row>
    <row r="139" s="2" customFormat="1">
      <c r="A139" s="39"/>
      <c r="B139" s="40"/>
      <c r="C139" s="41"/>
      <c r="D139" s="227" t="s">
        <v>176</v>
      </c>
      <c r="E139" s="41"/>
      <c r="F139" s="228" t="s">
        <v>1318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176</v>
      </c>
      <c r="AU139" s="18" t="s">
        <v>81</v>
      </c>
    </row>
    <row r="140" s="12" customFormat="1" ht="22.8" customHeight="1">
      <c r="A140" s="12"/>
      <c r="B140" s="198"/>
      <c r="C140" s="199"/>
      <c r="D140" s="200" t="s">
        <v>71</v>
      </c>
      <c r="E140" s="212" t="s">
        <v>1193</v>
      </c>
      <c r="F140" s="212" t="s">
        <v>1193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SUM(P141:P148)</f>
        <v>0</v>
      </c>
      <c r="Q140" s="206"/>
      <c r="R140" s="207">
        <f>SUM(R141:R148)</f>
        <v>0</v>
      </c>
      <c r="S140" s="206"/>
      <c r="T140" s="208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79</v>
      </c>
      <c r="AT140" s="210" t="s">
        <v>71</v>
      </c>
      <c r="AU140" s="210" t="s">
        <v>79</v>
      </c>
      <c r="AY140" s="209" t="s">
        <v>166</v>
      </c>
      <c r="BK140" s="211">
        <f>SUM(BK141:BK148)</f>
        <v>0</v>
      </c>
    </row>
    <row r="141" s="2" customFormat="1" ht="16.5" customHeight="1">
      <c r="A141" s="39"/>
      <c r="B141" s="40"/>
      <c r="C141" s="214" t="s">
        <v>7</v>
      </c>
      <c r="D141" s="214" t="s">
        <v>169</v>
      </c>
      <c r="E141" s="215" t="s">
        <v>1171</v>
      </c>
      <c r="F141" s="216" t="s">
        <v>1172</v>
      </c>
      <c r="G141" s="217" t="s">
        <v>1141</v>
      </c>
      <c r="H141" s="218">
        <v>1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182</v>
      </c>
      <c r="AT141" s="225" t="s">
        <v>169</v>
      </c>
      <c r="AU141" s="225" t="s">
        <v>81</v>
      </c>
      <c r="AY141" s="18" t="s">
        <v>166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182</v>
      </c>
      <c r="BM141" s="225" t="s">
        <v>542</v>
      </c>
    </row>
    <row r="142" s="2" customFormat="1">
      <c r="A142" s="39"/>
      <c r="B142" s="40"/>
      <c r="C142" s="41"/>
      <c r="D142" s="227" t="s">
        <v>176</v>
      </c>
      <c r="E142" s="41"/>
      <c r="F142" s="228" t="s">
        <v>1172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176</v>
      </c>
      <c r="AU142" s="18" t="s">
        <v>81</v>
      </c>
    </row>
    <row r="143" s="2" customFormat="1" ht="16.5" customHeight="1">
      <c r="A143" s="39"/>
      <c r="B143" s="40"/>
      <c r="C143" s="214" t="s">
        <v>400</v>
      </c>
      <c r="D143" s="214" t="s">
        <v>169</v>
      </c>
      <c r="E143" s="215" t="s">
        <v>1328</v>
      </c>
      <c r="F143" s="216" t="s">
        <v>1195</v>
      </c>
      <c r="G143" s="217" t="s">
        <v>1141</v>
      </c>
      <c r="H143" s="218">
        <v>1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182</v>
      </c>
      <c r="AT143" s="225" t="s">
        <v>169</v>
      </c>
      <c r="AU143" s="225" t="s">
        <v>81</v>
      </c>
      <c r="AY143" s="18" t="s">
        <v>166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182</v>
      </c>
      <c r="BM143" s="225" t="s">
        <v>558</v>
      </c>
    </row>
    <row r="144" s="2" customFormat="1">
      <c r="A144" s="39"/>
      <c r="B144" s="40"/>
      <c r="C144" s="41"/>
      <c r="D144" s="227" t="s">
        <v>176</v>
      </c>
      <c r="E144" s="41"/>
      <c r="F144" s="228" t="s">
        <v>1174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176</v>
      </c>
      <c r="AU144" s="18" t="s">
        <v>81</v>
      </c>
    </row>
    <row r="145" s="2" customFormat="1" ht="16.5" customHeight="1">
      <c r="A145" s="39"/>
      <c r="B145" s="40"/>
      <c r="C145" s="214" t="s">
        <v>405</v>
      </c>
      <c r="D145" s="214" t="s">
        <v>169</v>
      </c>
      <c r="E145" s="215" t="s">
        <v>1175</v>
      </c>
      <c r="F145" s="216" t="s">
        <v>1108</v>
      </c>
      <c r="G145" s="217" t="s">
        <v>1141</v>
      </c>
      <c r="H145" s="218">
        <v>1</v>
      </c>
      <c r="I145" s="219"/>
      <c r="J145" s="220">
        <f>ROUND(I145*H145,2)</f>
        <v>0</v>
      </c>
      <c r="K145" s="216" t="s">
        <v>19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182</v>
      </c>
      <c r="AT145" s="225" t="s">
        <v>169</v>
      </c>
      <c r="AU145" s="225" t="s">
        <v>81</v>
      </c>
      <c r="AY145" s="18" t="s">
        <v>166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182</v>
      </c>
      <c r="BM145" s="225" t="s">
        <v>573</v>
      </c>
    </row>
    <row r="146" s="2" customFormat="1">
      <c r="A146" s="39"/>
      <c r="B146" s="40"/>
      <c r="C146" s="41"/>
      <c r="D146" s="227" t="s">
        <v>176</v>
      </c>
      <c r="E146" s="41"/>
      <c r="F146" s="228" t="s">
        <v>1108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176</v>
      </c>
      <c r="AU146" s="18" t="s">
        <v>81</v>
      </c>
    </row>
    <row r="147" s="2" customFormat="1" ht="16.5" customHeight="1">
      <c r="A147" s="39"/>
      <c r="B147" s="40"/>
      <c r="C147" s="214" t="s">
        <v>412</v>
      </c>
      <c r="D147" s="214" t="s">
        <v>169</v>
      </c>
      <c r="E147" s="215" t="s">
        <v>1329</v>
      </c>
      <c r="F147" s="216" t="s">
        <v>1179</v>
      </c>
      <c r="G147" s="217" t="s">
        <v>172</v>
      </c>
      <c r="H147" s="218">
        <v>1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182</v>
      </c>
      <c r="AT147" s="225" t="s">
        <v>169</v>
      </c>
      <c r="AU147" s="225" t="s">
        <v>81</v>
      </c>
      <c r="AY147" s="18" t="s">
        <v>166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182</v>
      </c>
      <c r="BM147" s="225" t="s">
        <v>586</v>
      </c>
    </row>
    <row r="148" s="2" customFormat="1">
      <c r="A148" s="39"/>
      <c r="B148" s="40"/>
      <c r="C148" s="41"/>
      <c r="D148" s="227" t="s">
        <v>176</v>
      </c>
      <c r="E148" s="41"/>
      <c r="F148" s="228" t="s">
        <v>1179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176</v>
      </c>
      <c r="AU148" s="18" t="s">
        <v>81</v>
      </c>
    </row>
    <row r="149" s="12" customFormat="1" ht="22.8" customHeight="1">
      <c r="A149" s="12"/>
      <c r="B149" s="198"/>
      <c r="C149" s="199"/>
      <c r="D149" s="200" t="s">
        <v>71</v>
      </c>
      <c r="E149" s="212" t="s">
        <v>163</v>
      </c>
      <c r="F149" s="212" t="s">
        <v>163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SUM(P150:P155)</f>
        <v>0</v>
      </c>
      <c r="Q149" s="206"/>
      <c r="R149" s="207">
        <f>SUM(R150:R155)</f>
        <v>0</v>
      </c>
      <c r="S149" s="206"/>
      <c r="T149" s="208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165</v>
      </c>
      <c r="AT149" s="210" t="s">
        <v>71</v>
      </c>
      <c r="AU149" s="210" t="s">
        <v>79</v>
      </c>
      <c r="AY149" s="209" t="s">
        <v>166</v>
      </c>
      <c r="BK149" s="211">
        <f>SUM(BK150:BK155)</f>
        <v>0</v>
      </c>
    </row>
    <row r="150" s="2" customFormat="1" ht="16.5" customHeight="1">
      <c r="A150" s="39"/>
      <c r="B150" s="40"/>
      <c r="C150" s="214" t="s">
        <v>418</v>
      </c>
      <c r="D150" s="214" t="s">
        <v>169</v>
      </c>
      <c r="E150" s="215" t="s">
        <v>1330</v>
      </c>
      <c r="F150" s="216" t="s">
        <v>1181</v>
      </c>
      <c r="G150" s="217" t="s">
        <v>1141</v>
      </c>
      <c r="H150" s="218">
        <v>1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182</v>
      </c>
      <c r="AT150" s="225" t="s">
        <v>169</v>
      </c>
      <c r="AU150" s="225" t="s">
        <v>81</v>
      </c>
      <c r="AY150" s="18" t="s">
        <v>166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182</v>
      </c>
      <c r="BM150" s="225" t="s">
        <v>600</v>
      </c>
    </row>
    <row r="151" s="2" customFormat="1">
      <c r="A151" s="39"/>
      <c r="B151" s="40"/>
      <c r="C151" s="41"/>
      <c r="D151" s="227" t="s">
        <v>176</v>
      </c>
      <c r="E151" s="41"/>
      <c r="F151" s="228" t="s">
        <v>1181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176</v>
      </c>
      <c r="AU151" s="18" t="s">
        <v>81</v>
      </c>
    </row>
    <row r="152" s="2" customFormat="1" ht="16.5" customHeight="1">
      <c r="A152" s="39"/>
      <c r="B152" s="40"/>
      <c r="C152" s="214" t="s">
        <v>426</v>
      </c>
      <c r="D152" s="214" t="s">
        <v>169</v>
      </c>
      <c r="E152" s="215" t="s">
        <v>1331</v>
      </c>
      <c r="F152" s="216" t="s">
        <v>1123</v>
      </c>
      <c r="G152" s="217" t="s">
        <v>172</v>
      </c>
      <c r="H152" s="218">
        <v>1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182</v>
      </c>
      <c r="AT152" s="225" t="s">
        <v>169</v>
      </c>
      <c r="AU152" s="225" t="s">
        <v>81</v>
      </c>
      <c r="AY152" s="18" t="s">
        <v>166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182</v>
      </c>
      <c r="BM152" s="225" t="s">
        <v>613</v>
      </c>
    </row>
    <row r="153" s="2" customFormat="1">
      <c r="A153" s="39"/>
      <c r="B153" s="40"/>
      <c r="C153" s="41"/>
      <c r="D153" s="227" t="s">
        <v>176</v>
      </c>
      <c r="E153" s="41"/>
      <c r="F153" s="228" t="s">
        <v>1123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176</v>
      </c>
      <c r="AU153" s="18" t="s">
        <v>81</v>
      </c>
    </row>
    <row r="154" s="2" customFormat="1" ht="16.5" customHeight="1">
      <c r="A154" s="39"/>
      <c r="B154" s="40"/>
      <c r="C154" s="214" t="s">
        <v>433</v>
      </c>
      <c r="D154" s="214" t="s">
        <v>169</v>
      </c>
      <c r="E154" s="215" t="s">
        <v>1332</v>
      </c>
      <c r="F154" s="216" t="s">
        <v>1126</v>
      </c>
      <c r="G154" s="217" t="s">
        <v>172</v>
      </c>
      <c r="H154" s="218">
        <v>1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182</v>
      </c>
      <c r="AT154" s="225" t="s">
        <v>169</v>
      </c>
      <c r="AU154" s="225" t="s">
        <v>81</v>
      </c>
      <c r="AY154" s="18" t="s">
        <v>166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182</v>
      </c>
      <c r="BM154" s="225" t="s">
        <v>626</v>
      </c>
    </row>
    <row r="155" s="2" customFormat="1">
      <c r="A155" s="39"/>
      <c r="B155" s="40"/>
      <c r="C155" s="41"/>
      <c r="D155" s="227" t="s">
        <v>176</v>
      </c>
      <c r="E155" s="41"/>
      <c r="F155" s="228" t="s">
        <v>1126</v>
      </c>
      <c r="G155" s="41"/>
      <c r="H155" s="41"/>
      <c r="I155" s="229"/>
      <c r="J155" s="41"/>
      <c r="K155" s="41"/>
      <c r="L155" s="45"/>
      <c r="M155" s="266"/>
      <c r="N155" s="267"/>
      <c r="O155" s="268"/>
      <c r="P155" s="268"/>
      <c r="Q155" s="268"/>
      <c r="R155" s="268"/>
      <c r="S155" s="268"/>
      <c r="T155" s="26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176</v>
      </c>
      <c r="AU155" s="18" t="s">
        <v>81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M8geqmiI1kzx4ImQJ5Nnnc969gRyxmMXoSGPX9IEXxoTSR26Iiv9IFMyv+9xvSDmWtBqkY7geo82ROIiVbDM4g==" hashValue="NbtZRbG8E3sA0BmNHl5QW70zPs+ADzN8gATMkdZQHu+GViv9HXDfPqqe76zOik41siqCTOHk1SZZOOoLgOBUFA==" algorithmName="SHA-512" password="CC35"/>
  <autoFilter ref="C95:K15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 s="1" customFormat="1" ht="12" customHeight="1">
      <c r="B8" s="21"/>
      <c r="D8" s="144" t="s">
        <v>137</v>
      </c>
      <c r="L8" s="21"/>
    </row>
    <row r="9" s="2" customFormat="1" ht="16.5" customHeight="1">
      <c r="A9" s="39"/>
      <c r="B9" s="45"/>
      <c r="C9" s="39"/>
      <c r="D9" s="39"/>
      <c r="E9" s="145" t="s">
        <v>138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1333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23. 2. 2022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ROUND((SUM(BE88:BE193)),  2)</f>
        <v>0</v>
      </c>
      <c r="G35" s="39"/>
      <c r="H35" s="39"/>
      <c r="I35" s="159">
        <v>0.20999999999999999</v>
      </c>
      <c r="J35" s="158">
        <f>ROUND(((SUM(BE88:BE193))*I35),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ROUND((SUM(BF88:BF193)),  2)</f>
        <v>0</v>
      </c>
      <c r="G36" s="39"/>
      <c r="H36" s="39"/>
      <c r="I36" s="159">
        <v>0.14999999999999999</v>
      </c>
      <c r="J36" s="158">
        <f>ROUND(((SUM(BF88:BF193))*I36),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ROUND((SUM(BG88:BG193)),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ROUND((SUM(BH88:BH193)),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ROUND((SUM(BI88:BI193)),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141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PCHO PRO UMÍSTĚNÍ ZAMĚSTNANECKÝCH ŠATEN V 1.P.P.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II-04 - Zdravotechnika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142</v>
      </c>
      <c r="D61" s="173"/>
      <c r="E61" s="173"/>
      <c r="F61" s="173"/>
      <c r="G61" s="173"/>
      <c r="H61" s="173"/>
      <c r="I61" s="173"/>
      <c r="J61" s="174" t="s">
        <v>143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144</v>
      </c>
    </row>
    <row r="64" s="9" customFormat="1" ht="24.96" customHeight="1">
      <c r="A64" s="9"/>
      <c r="B64" s="176"/>
      <c r="C64" s="177"/>
      <c r="D64" s="178" t="s">
        <v>1334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1335</v>
      </c>
      <c r="E65" s="179"/>
      <c r="F65" s="179"/>
      <c r="G65" s="179"/>
      <c r="H65" s="179"/>
      <c r="I65" s="179"/>
      <c r="J65" s="180">
        <f>J118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1336</v>
      </c>
      <c r="E66" s="179"/>
      <c r="F66" s="179"/>
      <c r="G66" s="179"/>
      <c r="H66" s="179"/>
      <c r="I66" s="179"/>
      <c r="J66" s="180">
        <f>J151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150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STAVEBNÍ ÚPRAVY BUDOVY PCHO PRO UMÍSTĚNÍ ZAMĚSTNANECKÝCH ŠATEN V 1.P.P.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137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138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139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II-04 - Zdravotechnika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23. 2. 2022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Nemocnice ve Frýdku - Místku, p.o.</v>
      </c>
      <c r="G84" s="41"/>
      <c r="H84" s="41"/>
      <c r="I84" s="33" t="s">
        <v>31</v>
      </c>
      <c r="J84" s="37" t="str">
        <f>E23</f>
        <v>FORSING projekt s.r.o.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Jindřich Jansa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151</v>
      </c>
      <c r="D87" s="190" t="s">
        <v>57</v>
      </c>
      <c r="E87" s="190" t="s">
        <v>53</v>
      </c>
      <c r="F87" s="190" t="s">
        <v>54</v>
      </c>
      <c r="G87" s="190" t="s">
        <v>152</v>
      </c>
      <c r="H87" s="190" t="s">
        <v>153</v>
      </c>
      <c r="I87" s="190" t="s">
        <v>154</v>
      </c>
      <c r="J87" s="190" t="s">
        <v>143</v>
      </c>
      <c r="K87" s="191" t="s">
        <v>155</v>
      </c>
      <c r="L87" s="192"/>
      <c r="M87" s="93" t="s">
        <v>19</v>
      </c>
      <c r="N87" s="94" t="s">
        <v>42</v>
      </c>
      <c r="O87" s="94" t="s">
        <v>156</v>
      </c>
      <c r="P87" s="94" t="s">
        <v>157</v>
      </c>
      <c r="Q87" s="94" t="s">
        <v>158</v>
      </c>
      <c r="R87" s="94" t="s">
        <v>159</v>
      </c>
      <c r="S87" s="94" t="s">
        <v>160</v>
      </c>
      <c r="T87" s="95" t="s">
        <v>161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0" t="s">
        <v>162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6"/>
      <c r="N88" s="194"/>
      <c r="O88" s="97"/>
      <c r="P88" s="195">
        <f>P89+P118+P151</f>
        <v>0</v>
      </c>
      <c r="Q88" s="97"/>
      <c r="R88" s="195">
        <f>R89+R118+R151</f>
        <v>0</v>
      </c>
      <c r="S88" s="97"/>
      <c r="T88" s="196">
        <f>T89+T118+T151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144</v>
      </c>
      <c r="BK88" s="197">
        <f>BK89+BK118+BK151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1337</v>
      </c>
      <c r="F89" s="201" t="s">
        <v>1338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SUM(P90:P117)</f>
        <v>0</v>
      </c>
      <c r="Q89" s="206"/>
      <c r="R89" s="207">
        <f>SUM(R90:R117)</f>
        <v>0</v>
      </c>
      <c r="S89" s="206"/>
      <c r="T89" s="208">
        <f>SUM(T90:T117)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71</v>
      </c>
      <c r="AU89" s="210" t="s">
        <v>72</v>
      </c>
      <c r="AY89" s="209" t="s">
        <v>166</v>
      </c>
      <c r="BK89" s="211">
        <f>SUM(BK90:BK117)</f>
        <v>0</v>
      </c>
    </row>
    <row r="90" s="2" customFormat="1" ht="16.5" customHeight="1">
      <c r="A90" s="39"/>
      <c r="B90" s="40"/>
      <c r="C90" s="214" t="s">
        <v>79</v>
      </c>
      <c r="D90" s="214" t="s">
        <v>169</v>
      </c>
      <c r="E90" s="215" t="s">
        <v>1339</v>
      </c>
      <c r="F90" s="216" t="s">
        <v>1340</v>
      </c>
      <c r="G90" s="217" t="s">
        <v>388</v>
      </c>
      <c r="H90" s="218">
        <v>2</v>
      </c>
      <c r="I90" s="219"/>
      <c r="J90" s="220">
        <f>ROUND(I90*H90,2)</f>
        <v>0</v>
      </c>
      <c r="K90" s="216" t="s">
        <v>19</v>
      </c>
      <c r="L90" s="45"/>
      <c r="M90" s="221" t="s">
        <v>19</v>
      </c>
      <c r="N90" s="222" t="s">
        <v>43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352</v>
      </c>
      <c r="AT90" s="225" t="s">
        <v>169</v>
      </c>
      <c r="AU90" s="225" t="s">
        <v>79</v>
      </c>
      <c r="AY90" s="18" t="s">
        <v>166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79</v>
      </c>
      <c r="BK90" s="226">
        <f>ROUND(I90*H90,2)</f>
        <v>0</v>
      </c>
      <c r="BL90" s="18" t="s">
        <v>352</v>
      </c>
      <c r="BM90" s="225" t="s">
        <v>81</v>
      </c>
    </row>
    <row r="91" s="2" customFormat="1">
      <c r="A91" s="39"/>
      <c r="B91" s="40"/>
      <c r="C91" s="41"/>
      <c r="D91" s="227" t="s">
        <v>176</v>
      </c>
      <c r="E91" s="41"/>
      <c r="F91" s="228" t="s">
        <v>1340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176</v>
      </c>
      <c r="AU91" s="18" t="s">
        <v>79</v>
      </c>
    </row>
    <row r="92" s="2" customFormat="1" ht="16.5" customHeight="1">
      <c r="A92" s="39"/>
      <c r="B92" s="40"/>
      <c r="C92" s="214" t="s">
        <v>81</v>
      </c>
      <c r="D92" s="214" t="s">
        <v>169</v>
      </c>
      <c r="E92" s="215" t="s">
        <v>1341</v>
      </c>
      <c r="F92" s="216" t="s">
        <v>1342</v>
      </c>
      <c r="G92" s="217" t="s">
        <v>363</v>
      </c>
      <c r="H92" s="218">
        <v>58</v>
      </c>
      <c r="I92" s="219"/>
      <c r="J92" s="220">
        <f>ROUND(I92*H92,2)</f>
        <v>0</v>
      </c>
      <c r="K92" s="216" t="s">
        <v>19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352</v>
      </c>
      <c r="AT92" s="225" t="s">
        <v>169</v>
      </c>
      <c r="AU92" s="225" t="s">
        <v>79</v>
      </c>
      <c r="AY92" s="18" t="s">
        <v>166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79</v>
      </c>
      <c r="BK92" s="226">
        <f>ROUND(I92*H92,2)</f>
        <v>0</v>
      </c>
      <c r="BL92" s="18" t="s">
        <v>352</v>
      </c>
      <c r="BM92" s="225" t="s">
        <v>182</v>
      </c>
    </row>
    <row r="93" s="2" customFormat="1">
      <c r="A93" s="39"/>
      <c r="B93" s="40"/>
      <c r="C93" s="41"/>
      <c r="D93" s="227" t="s">
        <v>176</v>
      </c>
      <c r="E93" s="41"/>
      <c r="F93" s="228" t="s">
        <v>1342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176</v>
      </c>
      <c r="AU93" s="18" t="s">
        <v>79</v>
      </c>
    </row>
    <row r="94" s="2" customFormat="1" ht="16.5" customHeight="1">
      <c r="A94" s="39"/>
      <c r="B94" s="40"/>
      <c r="C94" s="214" t="s">
        <v>98</v>
      </c>
      <c r="D94" s="214" t="s">
        <v>169</v>
      </c>
      <c r="E94" s="215" t="s">
        <v>1343</v>
      </c>
      <c r="F94" s="216" t="s">
        <v>1344</v>
      </c>
      <c r="G94" s="217" t="s">
        <v>388</v>
      </c>
      <c r="H94" s="218">
        <v>4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352</v>
      </c>
      <c r="AT94" s="225" t="s">
        <v>169</v>
      </c>
      <c r="AU94" s="225" t="s">
        <v>79</v>
      </c>
      <c r="AY94" s="18" t="s">
        <v>166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352</v>
      </c>
      <c r="BM94" s="225" t="s">
        <v>205</v>
      </c>
    </row>
    <row r="95" s="2" customFormat="1">
      <c r="A95" s="39"/>
      <c r="B95" s="40"/>
      <c r="C95" s="41"/>
      <c r="D95" s="227" t="s">
        <v>176</v>
      </c>
      <c r="E95" s="41"/>
      <c r="F95" s="228" t="s">
        <v>1344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176</v>
      </c>
      <c r="AU95" s="18" t="s">
        <v>79</v>
      </c>
    </row>
    <row r="96" s="2" customFormat="1" ht="16.5" customHeight="1">
      <c r="A96" s="39"/>
      <c r="B96" s="40"/>
      <c r="C96" s="214" t="s">
        <v>182</v>
      </c>
      <c r="D96" s="214" t="s">
        <v>169</v>
      </c>
      <c r="E96" s="215" t="s">
        <v>1345</v>
      </c>
      <c r="F96" s="216" t="s">
        <v>1346</v>
      </c>
      <c r="G96" s="217" t="s">
        <v>363</v>
      </c>
      <c r="H96" s="218">
        <v>24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352</v>
      </c>
      <c r="AT96" s="225" t="s">
        <v>169</v>
      </c>
      <c r="AU96" s="225" t="s">
        <v>79</v>
      </c>
      <c r="AY96" s="18" t="s">
        <v>166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352</v>
      </c>
      <c r="BM96" s="225" t="s">
        <v>215</v>
      </c>
    </row>
    <row r="97" s="2" customFormat="1">
      <c r="A97" s="39"/>
      <c r="B97" s="40"/>
      <c r="C97" s="41"/>
      <c r="D97" s="227" t="s">
        <v>176</v>
      </c>
      <c r="E97" s="41"/>
      <c r="F97" s="228" t="s">
        <v>1346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176</v>
      </c>
      <c r="AU97" s="18" t="s">
        <v>79</v>
      </c>
    </row>
    <row r="98" s="2" customFormat="1" ht="16.5" customHeight="1">
      <c r="A98" s="39"/>
      <c r="B98" s="40"/>
      <c r="C98" s="214" t="s">
        <v>165</v>
      </c>
      <c r="D98" s="214" t="s">
        <v>169</v>
      </c>
      <c r="E98" s="215" t="s">
        <v>1347</v>
      </c>
      <c r="F98" s="216" t="s">
        <v>1348</v>
      </c>
      <c r="G98" s="217" t="s">
        <v>363</v>
      </c>
      <c r="H98" s="218">
        <v>27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352</v>
      </c>
      <c r="AT98" s="225" t="s">
        <v>169</v>
      </c>
      <c r="AU98" s="225" t="s">
        <v>79</v>
      </c>
      <c r="AY98" s="18" t="s">
        <v>166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352</v>
      </c>
      <c r="BM98" s="225" t="s">
        <v>308</v>
      </c>
    </row>
    <row r="99" s="2" customFormat="1">
      <c r="A99" s="39"/>
      <c r="B99" s="40"/>
      <c r="C99" s="41"/>
      <c r="D99" s="227" t="s">
        <v>176</v>
      </c>
      <c r="E99" s="41"/>
      <c r="F99" s="228" t="s">
        <v>1348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176</v>
      </c>
      <c r="AU99" s="18" t="s">
        <v>79</v>
      </c>
    </row>
    <row r="100" s="2" customFormat="1" ht="16.5" customHeight="1">
      <c r="A100" s="39"/>
      <c r="B100" s="40"/>
      <c r="C100" s="214" t="s">
        <v>205</v>
      </c>
      <c r="D100" s="214" t="s">
        <v>169</v>
      </c>
      <c r="E100" s="215" t="s">
        <v>1349</v>
      </c>
      <c r="F100" s="216" t="s">
        <v>1350</v>
      </c>
      <c r="G100" s="217" t="s">
        <v>363</v>
      </c>
      <c r="H100" s="218">
        <v>4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352</v>
      </c>
      <c r="AT100" s="225" t="s">
        <v>169</v>
      </c>
      <c r="AU100" s="225" t="s">
        <v>79</v>
      </c>
      <c r="AY100" s="18" t="s">
        <v>166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352</v>
      </c>
      <c r="BM100" s="225" t="s">
        <v>324</v>
      </c>
    </row>
    <row r="101" s="2" customFormat="1">
      <c r="A101" s="39"/>
      <c r="B101" s="40"/>
      <c r="C101" s="41"/>
      <c r="D101" s="227" t="s">
        <v>176</v>
      </c>
      <c r="E101" s="41"/>
      <c r="F101" s="228" t="s">
        <v>1350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176</v>
      </c>
      <c r="AU101" s="18" t="s">
        <v>79</v>
      </c>
    </row>
    <row r="102" s="2" customFormat="1" ht="16.5" customHeight="1">
      <c r="A102" s="39"/>
      <c r="B102" s="40"/>
      <c r="C102" s="214" t="s">
        <v>210</v>
      </c>
      <c r="D102" s="214" t="s">
        <v>169</v>
      </c>
      <c r="E102" s="215" t="s">
        <v>1351</v>
      </c>
      <c r="F102" s="216" t="s">
        <v>1352</v>
      </c>
      <c r="G102" s="217" t="s">
        <v>363</v>
      </c>
      <c r="H102" s="218">
        <v>3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352</v>
      </c>
      <c r="AT102" s="225" t="s">
        <v>169</v>
      </c>
      <c r="AU102" s="225" t="s">
        <v>79</v>
      </c>
      <c r="AY102" s="18" t="s">
        <v>166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352</v>
      </c>
      <c r="BM102" s="225" t="s">
        <v>339</v>
      </c>
    </row>
    <row r="103" s="2" customFormat="1">
      <c r="A103" s="39"/>
      <c r="B103" s="40"/>
      <c r="C103" s="41"/>
      <c r="D103" s="227" t="s">
        <v>176</v>
      </c>
      <c r="E103" s="41"/>
      <c r="F103" s="228" t="s">
        <v>1352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79</v>
      </c>
    </row>
    <row r="104" s="2" customFormat="1" ht="16.5" customHeight="1">
      <c r="A104" s="39"/>
      <c r="B104" s="40"/>
      <c r="C104" s="214" t="s">
        <v>215</v>
      </c>
      <c r="D104" s="214" t="s">
        <v>169</v>
      </c>
      <c r="E104" s="215" t="s">
        <v>1353</v>
      </c>
      <c r="F104" s="216" t="s">
        <v>1354</v>
      </c>
      <c r="G104" s="217" t="s">
        <v>388</v>
      </c>
      <c r="H104" s="218">
        <v>9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352</v>
      </c>
      <c r="AT104" s="225" t="s">
        <v>169</v>
      </c>
      <c r="AU104" s="225" t="s">
        <v>79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352</v>
      </c>
      <c r="BM104" s="225" t="s">
        <v>352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1354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79</v>
      </c>
    </row>
    <row r="106" s="2" customFormat="1" ht="16.5" customHeight="1">
      <c r="A106" s="39"/>
      <c r="B106" s="40"/>
      <c r="C106" s="214" t="s">
        <v>223</v>
      </c>
      <c r="D106" s="214" t="s">
        <v>169</v>
      </c>
      <c r="E106" s="215" t="s">
        <v>1355</v>
      </c>
      <c r="F106" s="216" t="s">
        <v>1356</v>
      </c>
      <c r="G106" s="217" t="s">
        <v>388</v>
      </c>
      <c r="H106" s="218">
        <v>10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352</v>
      </c>
      <c r="AT106" s="225" t="s">
        <v>169</v>
      </c>
      <c r="AU106" s="225" t="s">
        <v>79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352</v>
      </c>
      <c r="BM106" s="225" t="s">
        <v>372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1356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79</v>
      </c>
    </row>
    <row r="108" s="2" customFormat="1" ht="16.5" customHeight="1">
      <c r="A108" s="39"/>
      <c r="B108" s="40"/>
      <c r="C108" s="214" t="s">
        <v>308</v>
      </c>
      <c r="D108" s="214" t="s">
        <v>169</v>
      </c>
      <c r="E108" s="215" t="s">
        <v>1357</v>
      </c>
      <c r="F108" s="216" t="s">
        <v>1358</v>
      </c>
      <c r="G108" s="217" t="s">
        <v>388</v>
      </c>
      <c r="H108" s="218">
        <v>5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352</v>
      </c>
      <c r="AT108" s="225" t="s">
        <v>169</v>
      </c>
      <c r="AU108" s="225" t="s">
        <v>79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352</v>
      </c>
      <c r="BM108" s="225" t="s">
        <v>323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1358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79</v>
      </c>
    </row>
    <row r="110" s="2" customFormat="1" ht="16.5" customHeight="1">
      <c r="A110" s="39"/>
      <c r="B110" s="40"/>
      <c r="C110" s="214" t="s">
        <v>316</v>
      </c>
      <c r="D110" s="214" t="s">
        <v>169</v>
      </c>
      <c r="E110" s="215" t="s">
        <v>1359</v>
      </c>
      <c r="F110" s="216" t="s">
        <v>1360</v>
      </c>
      <c r="G110" s="217" t="s">
        <v>388</v>
      </c>
      <c r="H110" s="218">
        <v>2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352</v>
      </c>
      <c r="AT110" s="225" t="s">
        <v>169</v>
      </c>
      <c r="AU110" s="225" t="s">
        <v>79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352</v>
      </c>
      <c r="BM110" s="225" t="s">
        <v>400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1360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79</v>
      </c>
    </row>
    <row r="112" s="2" customFormat="1" ht="16.5" customHeight="1">
      <c r="A112" s="39"/>
      <c r="B112" s="40"/>
      <c r="C112" s="214" t="s">
        <v>324</v>
      </c>
      <c r="D112" s="214" t="s">
        <v>169</v>
      </c>
      <c r="E112" s="215" t="s">
        <v>1361</v>
      </c>
      <c r="F112" s="216" t="s">
        <v>1362</v>
      </c>
      <c r="G112" s="217" t="s">
        <v>388</v>
      </c>
      <c r="H112" s="218">
        <v>2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352</v>
      </c>
      <c r="AT112" s="225" t="s">
        <v>169</v>
      </c>
      <c r="AU112" s="225" t="s">
        <v>79</v>
      </c>
      <c r="AY112" s="18" t="s">
        <v>166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352</v>
      </c>
      <c r="BM112" s="225" t="s">
        <v>412</v>
      </c>
    </row>
    <row r="113" s="2" customFormat="1">
      <c r="A113" s="39"/>
      <c r="B113" s="40"/>
      <c r="C113" s="41"/>
      <c r="D113" s="227" t="s">
        <v>176</v>
      </c>
      <c r="E113" s="41"/>
      <c r="F113" s="228" t="s">
        <v>1362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176</v>
      </c>
      <c r="AU113" s="18" t="s">
        <v>79</v>
      </c>
    </row>
    <row r="114" s="2" customFormat="1" ht="16.5" customHeight="1">
      <c r="A114" s="39"/>
      <c r="B114" s="40"/>
      <c r="C114" s="214" t="s">
        <v>332</v>
      </c>
      <c r="D114" s="214" t="s">
        <v>169</v>
      </c>
      <c r="E114" s="215" t="s">
        <v>1363</v>
      </c>
      <c r="F114" s="216" t="s">
        <v>1364</v>
      </c>
      <c r="G114" s="217" t="s">
        <v>490</v>
      </c>
      <c r="H114" s="218">
        <v>0.064000000000000001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352</v>
      </c>
      <c r="AT114" s="225" t="s">
        <v>169</v>
      </c>
      <c r="AU114" s="225" t="s">
        <v>79</v>
      </c>
      <c r="AY114" s="18" t="s">
        <v>166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352</v>
      </c>
      <c r="BM114" s="225" t="s">
        <v>426</v>
      </c>
    </row>
    <row r="115" s="2" customFormat="1">
      <c r="A115" s="39"/>
      <c r="B115" s="40"/>
      <c r="C115" s="41"/>
      <c r="D115" s="227" t="s">
        <v>176</v>
      </c>
      <c r="E115" s="41"/>
      <c r="F115" s="228" t="s">
        <v>1364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176</v>
      </c>
      <c r="AU115" s="18" t="s">
        <v>79</v>
      </c>
    </row>
    <row r="116" s="2" customFormat="1" ht="16.5" customHeight="1">
      <c r="A116" s="39"/>
      <c r="B116" s="40"/>
      <c r="C116" s="214" t="s">
        <v>339</v>
      </c>
      <c r="D116" s="214" t="s">
        <v>169</v>
      </c>
      <c r="E116" s="215" t="s">
        <v>1363</v>
      </c>
      <c r="F116" s="216" t="s">
        <v>1364</v>
      </c>
      <c r="G116" s="217" t="s">
        <v>490</v>
      </c>
      <c r="H116" s="218">
        <v>0.064000000000000001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352</v>
      </c>
      <c r="AT116" s="225" t="s">
        <v>169</v>
      </c>
      <c r="AU116" s="225" t="s">
        <v>79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352</v>
      </c>
      <c r="BM116" s="225" t="s">
        <v>441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1364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79</v>
      </c>
    </row>
    <row r="118" s="12" customFormat="1" ht="25.92" customHeight="1">
      <c r="A118" s="12"/>
      <c r="B118" s="198"/>
      <c r="C118" s="199"/>
      <c r="D118" s="200" t="s">
        <v>71</v>
      </c>
      <c r="E118" s="201" t="s">
        <v>1365</v>
      </c>
      <c r="F118" s="201" t="s">
        <v>1366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SUM(P119:P150)</f>
        <v>0</v>
      </c>
      <c r="Q118" s="206"/>
      <c r="R118" s="207">
        <f>SUM(R119:R150)</f>
        <v>0</v>
      </c>
      <c r="S118" s="206"/>
      <c r="T118" s="208">
        <f>SUM(T119:T150)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81</v>
      </c>
      <c r="AT118" s="210" t="s">
        <v>71</v>
      </c>
      <c r="AU118" s="210" t="s">
        <v>72</v>
      </c>
      <c r="AY118" s="209" t="s">
        <v>166</v>
      </c>
      <c r="BK118" s="211">
        <f>SUM(BK119:BK150)</f>
        <v>0</v>
      </c>
    </row>
    <row r="119" s="2" customFormat="1" ht="16.5" customHeight="1">
      <c r="A119" s="39"/>
      <c r="B119" s="40"/>
      <c r="C119" s="214" t="s">
        <v>8</v>
      </c>
      <c r="D119" s="214" t="s">
        <v>169</v>
      </c>
      <c r="E119" s="215" t="s">
        <v>1367</v>
      </c>
      <c r="F119" s="216" t="s">
        <v>1368</v>
      </c>
      <c r="G119" s="217" t="s">
        <v>388</v>
      </c>
      <c r="H119" s="218">
        <v>3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352</v>
      </c>
      <c r="AT119" s="225" t="s">
        <v>169</v>
      </c>
      <c r="AU119" s="225" t="s">
        <v>79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352</v>
      </c>
      <c r="BM119" s="225" t="s">
        <v>315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1368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79</v>
      </c>
    </row>
    <row r="121" s="2" customFormat="1" ht="16.5" customHeight="1">
      <c r="A121" s="39"/>
      <c r="B121" s="40"/>
      <c r="C121" s="214" t="s">
        <v>352</v>
      </c>
      <c r="D121" s="214" t="s">
        <v>169</v>
      </c>
      <c r="E121" s="215" t="s">
        <v>1369</v>
      </c>
      <c r="F121" s="216" t="s">
        <v>1370</v>
      </c>
      <c r="G121" s="217" t="s">
        <v>363</v>
      </c>
      <c r="H121" s="218">
        <v>36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352</v>
      </c>
      <c r="AT121" s="225" t="s">
        <v>169</v>
      </c>
      <c r="AU121" s="225" t="s">
        <v>79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352</v>
      </c>
      <c r="BM121" s="225" t="s">
        <v>475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1370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79</v>
      </c>
    </row>
    <row r="123" s="2" customFormat="1" ht="16.5" customHeight="1">
      <c r="A123" s="39"/>
      <c r="B123" s="40"/>
      <c r="C123" s="214" t="s">
        <v>360</v>
      </c>
      <c r="D123" s="214" t="s">
        <v>169</v>
      </c>
      <c r="E123" s="215" t="s">
        <v>1371</v>
      </c>
      <c r="F123" s="216" t="s">
        <v>1372</v>
      </c>
      <c r="G123" s="217" t="s">
        <v>363</v>
      </c>
      <c r="H123" s="218">
        <v>84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352</v>
      </c>
      <c r="AT123" s="225" t="s">
        <v>169</v>
      </c>
      <c r="AU123" s="225" t="s">
        <v>79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352</v>
      </c>
      <c r="BM123" s="225" t="s">
        <v>487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1372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79</v>
      </c>
    </row>
    <row r="125" s="2" customFormat="1" ht="16.5" customHeight="1">
      <c r="A125" s="39"/>
      <c r="B125" s="40"/>
      <c r="C125" s="214" t="s">
        <v>372</v>
      </c>
      <c r="D125" s="214" t="s">
        <v>169</v>
      </c>
      <c r="E125" s="215" t="s">
        <v>1373</v>
      </c>
      <c r="F125" s="216" t="s">
        <v>1374</v>
      </c>
      <c r="G125" s="217" t="s">
        <v>363</v>
      </c>
      <c r="H125" s="218">
        <v>33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352</v>
      </c>
      <c r="AT125" s="225" t="s">
        <v>169</v>
      </c>
      <c r="AU125" s="225" t="s">
        <v>79</v>
      </c>
      <c r="AY125" s="18" t="s">
        <v>166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352</v>
      </c>
      <c r="BM125" s="225" t="s">
        <v>500</v>
      </c>
    </row>
    <row r="126" s="2" customFormat="1">
      <c r="A126" s="39"/>
      <c r="B126" s="40"/>
      <c r="C126" s="41"/>
      <c r="D126" s="227" t="s">
        <v>176</v>
      </c>
      <c r="E126" s="41"/>
      <c r="F126" s="228" t="s">
        <v>1374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176</v>
      </c>
      <c r="AU126" s="18" t="s">
        <v>79</v>
      </c>
    </row>
    <row r="127" s="2" customFormat="1" ht="16.5" customHeight="1">
      <c r="A127" s="39"/>
      <c r="B127" s="40"/>
      <c r="C127" s="214" t="s">
        <v>380</v>
      </c>
      <c r="D127" s="214" t="s">
        <v>169</v>
      </c>
      <c r="E127" s="215" t="s">
        <v>1375</v>
      </c>
      <c r="F127" s="216" t="s">
        <v>1376</v>
      </c>
      <c r="G127" s="217" t="s">
        <v>363</v>
      </c>
      <c r="H127" s="218">
        <v>36</v>
      </c>
      <c r="I127" s="219"/>
      <c r="J127" s="220">
        <f>ROUND(I127*H127,2)</f>
        <v>0</v>
      </c>
      <c r="K127" s="216" t="s">
        <v>19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352</v>
      </c>
      <c r="AT127" s="225" t="s">
        <v>169</v>
      </c>
      <c r="AU127" s="225" t="s">
        <v>79</v>
      </c>
      <c r="AY127" s="18" t="s">
        <v>166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352</v>
      </c>
      <c r="BM127" s="225" t="s">
        <v>515</v>
      </c>
    </row>
    <row r="128" s="2" customFormat="1">
      <c r="A128" s="39"/>
      <c r="B128" s="40"/>
      <c r="C128" s="41"/>
      <c r="D128" s="227" t="s">
        <v>176</v>
      </c>
      <c r="E128" s="41"/>
      <c r="F128" s="228" t="s">
        <v>1376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176</v>
      </c>
      <c r="AU128" s="18" t="s">
        <v>79</v>
      </c>
    </row>
    <row r="129" s="2" customFormat="1" ht="16.5" customHeight="1">
      <c r="A129" s="39"/>
      <c r="B129" s="40"/>
      <c r="C129" s="214" t="s">
        <v>323</v>
      </c>
      <c r="D129" s="214" t="s">
        <v>169</v>
      </c>
      <c r="E129" s="215" t="s">
        <v>1377</v>
      </c>
      <c r="F129" s="216" t="s">
        <v>1376</v>
      </c>
      <c r="G129" s="217" t="s">
        <v>363</v>
      </c>
      <c r="H129" s="218">
        <v>84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352</v>
      </c>
      <c r="AT129" s="225" t="s">
        <v>169</v>
      </c>
      <c r="AU129" s="225" t="s">
        <v>79</v>
      </c>
      <c r="AY129" s="18" t="s">
        <v>166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352</v>
      </c>
      <c r="BM129" s="225" t="s">
        <v>531</v>
      </c>
    </row>
    <row r="130" s="2" customFormat="1">
      <c r="A130" s="39"/>
      <c r="B130" s="40"/>
      <c r="C130" s="41"/>
      <c r="D130" s="227" t="s">
        <v>176</v>
      </c>
      <c r="E130" s="41"/>
      <c r="F130" s="228" t="s">
        <v>1376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176</v>
      </c>
      <c r="AU130" s="18" t="s">
        <v>79</v>
      </c>
    </row>
    <row r="131" s="2" customFormat="1" ht="16.5" customHeight="1">
      <c r="A131" s="39"/>
      <c r="B131" s="40"/>
      <c r="C131" s="214" t="s">
        <v>7</v>
      </c>
      <c r="D131" s="214" t="s">
        <v>169</v>
      </c>
      <c r="E131" s="215" t="s">
        <v>1378</v>
      </c>
      <c r="F131" s="216" t="s">
        <v>1376</v>
      </c>
      <c r="G131" s="217" t="s">
        <v>363</v>
      </c>
      <c r="H131" s="218">
        <v>33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352</v>
      </c>
      <c r="AT131" s="225" t="s">
        <v>169</v>
      </c>
      <c r="AU131" s="225" t="s">
        <v>79</v>
      </c>
      <c r="AY131" s="18" t="s">
        <v>166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352</v>
      </c>
      <c r="BM131" s="225" t="s">
        <v>542</v>
      </c>
    </row>
    <row r="132" s="2" customFormat="1">
      <c r="A132" s="39"/>
      <c r="B132" s="40"/>
      <c r="C132" s="41"/>
      <c r="D132" s="227" t="s">
        <v>176</v>
      </c>
      <c r="E132" s="41"/>
      <c r="F132" s="228" t="s">
        <v>1376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176</v>
      </c>
      <c r="AU132" s="18" t="s">
        <v>79</v>
      </c>
    </row>
    <row r="133" s="2" customFormat="1" ht="16.5" customHeight="1">
      <c r="A133" s="39"/>
      <c r="B133" s="40"/>
      <c r="C133" s="214" t="s">
        <v>400</v>
      </c>
      <c r="D133" s="214" t="s">
        <v>169</v>
      </c>
      <c r="E133" s="215" t="s">
        <v>1379</v>
      </c>
      <c r="F133" s="216" t="s">
        <v>1380</v>
      </c>
      <c r="G133" s="217" t="s">
        <v>363</v>
      </c>
      <c r="H133" s="218">
        <v>153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352</v>
      </c>
      <c r="AT133" s="225" t="s">
        <v>169</v>
      </c>
      <c r="AU133" s="225" t="s">
        <v>79</v>
      </c>
      <c r="AY133" s="18" t="s">
        <v>166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352</v>
      </c>
      <c r="BM133" s="225" t="s">
        <v>558</v>
      </c>
    </row>
    <row r="134" s="2" customFormat="1">
      <c r="A134" s="39"/>
      <c r="B134" s="40"/>
      <c r="C134" s="41"/>
      <c r="D134" s="227" t="s">
        <v>176</v>
      </c>
      <c r="E134" s="41"/>
      <c r="F134" s="228" t="s">
        <v>1380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176</v>
      </c>
      <c r="AU134" s="18" t="s">
        <v>79</v>
      </c>
    </row>
    <row r="135" s="2" customFormat="1" ht="16.5" customHeight="1">
      <c r="A135" s="39"/>
      <c r="B135" s="40"/>
      <c r="C135" s="214" t="s">
        <v>405</v>
      </c>
      <c r="D135" s="214" t="s">
        <v>169</v>
      </c>
      <c r="E135" s="215" t="s">
        <v>1381</v>
      </c>
      <c r="F135" s="216" t="s">
        <v>1382</v>
      </c>
      <c r="G135" s="217" t="s">
        <v>363</v>
      </c>
      <c r="H135" s="218">
        <v>153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352</v>
      </c>
      <c r="AT135" s="225" t="s">
        <v>169</v>
      </c>
      <c r="AU135" s="225" t="s">
        <v>79</v>
      </c>
      <c r="AY135" s="18" t="s">
        <v>166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352</v>
      </c>
      <c r="BM135" s="225" t="s">
        <v>573</v>
      </c>
    </row>
    <row r="136" s="2" customFormat="1">
      <c r="A136" s="39"/>
      <c r="B136" s="40"/>
      <c r="C136" s="41"/>
      <c r="D136" s="227" t="s">
        <v>176</v>
      </c>
      <c r="E136" s="41"/>
      <c r="F136" s="228" t="s">
        <v>1382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176</v>
      </c>
      <c r="AU136" s="18" t="s">
        <v>79</v>
      </c>
    </row>
    <row r="137" s="2" customFormat="1" ht="16.5" customHeight="1">
      <c r="A137" s="39"/>
      <c r="B137" s="40"/>
      <c r="C137" s="214" t="s">
        <v>412</v>
      </c>
      <c r="D137" s="214" t="s">
        <v>169</v>
      </c>
      <c r="E137" s="215" t="s">
        <v>1383</v>
      </c>
      <c r="F137" s="216" t="s">
        <v>1384</v>
      </c>
      <c r="G137" s="217" t="s">
        <v>388</v>
      </c>
      <c r="H137" s="218">
        <v>41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352</v>
      </c>
      <c r="AT137" s="225" t="s">
        <v>169</v>
      </c>
      <c r="AU137" s="225" t="s">
        <v>79</v>
      </c>
      <c r="AY137" s="18" t="s">
        <v>166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352</v>
      </c>
      <c r="BM137" s="225" t="s">
        <v>586</v>
      </c>
    </row>
    <row r="138" s="2" customFormat="1">
      <c r="A138" s="39"/>
      <c r="B138" s="40"/>
      <c r="C138" s="41"/>
      <c r="D138" s="227" t="s">
        <v>176</v>
      </c>
      <c r="E138" s="41"/>
      <c r="F138" s="228" t="s">
        <v>1384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176</v>
      </c>
      <c r="AU138" s="18" t="s">
        <v>79</v>
      </c>
    </row>
    <row r="139" s="2" customFormat="1" ht="16.5" customHeight="1">
      <c r="A139" s="39"/>
      <c r="B139" s="40"/>
      <c r="C139" s="214" t="s">
        <v>418</v>
      </c>
      <c r="D139" s="214" t="s">
        <v>169</v>
      </c>
      <c r="E139" s="215" t="s">
        <v>1385</v>
      </c>
      <c r="F139" s="216" t="s">
        <v>1386</v>
      </c>
      <c r="G139" s="217" t="s">
        <v>388</v>
      </c>
      <c r="H139" s="218">
        <v>7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352</v>
      </c>
      <c r="AT139" s="225" t="s">
        <v>169</v>
      </c>
      <c r="AU139" s="225" t="s">
        <v>79</v>
      </c>
      <c r="AY139" s="18" t="s">
        <v>166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352</v>
      </c>
      <c r="BM139" s="225" t="s">
        <v>600</v>
      </c>
    </row>
    <row r="140" s="2" customFormat="1">
      <c r="A140" s="39"/>
      <c r="B140" s="40"/>
      <c r="C140" s="41"/>
      <c r="D140" s="227" t="s">
        <v>176</v>
      </c>
      <c r="E140" s="41"/>
      <c r="F140" s="228" t="s">
        <v>1386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176</v>
      </c>
      <c r="AU140" s="18" t="s">
        <v>79</v>
      </c>
    </row>
    <row r="141" s="2" customFormat="1" ht="16.5" customHeight="1">
      <c r="A141" s="39"/>
      <c r="B141" s="40"/>
      <c r="C141" s="214" t="s">
        <v>426</v>
      </c>
      <c r="D141" s="214" t="s">
        <v>169</v>
      </c>
      <c r="E141" s="215" t="s">
        <v>1387</v>
      </c>
      <c r="F141" s="216" t="s">
        <v>1388</v>
      </c>
      <c r="G141" s="217" t="s">
        <v>1389</v>
      </c>
      <c r="H141" s="218">
        <v>17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352</v>
      </c>
      <c r="AT141" s="225" t="s">
        <v>169</v>
      </c>
      <c r="AU141" s="225" t="s">
        <v>79</v>
      </c>
      <c r="AY141" s="18" t="s">
        <v>166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352</v>
      </c>
      <c r="BM141" s="225" t="s">
        <v>613</v>
      </c>
    </row>
    <row r="142" s="2" customFormat="1">
      <c r="A142" s="39"/>
      <c r="B142" s="40"/>
      <c r="C142" s="41"/>
      <c r="D142" s="227" t="s">
        <v>176</v>
      </c>
      <c r="E142" s="41"/>
      <c r="F142" s="228" t="s">
        <v>1388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176</v>
      </c>
      <c r="AU142" s="18" t="s">
        <v>79</v>
      </c>
    </row>
    <row r="143" s="2" customFormat="1" ht="16.5" customHeight="1">
      <c r="A143" s="39"/>
      <c r="B143" s="40"/>
      <c r="C143" s="214" t="s">
        <v>433</v>
      </c>
      <c r="D143" s="214" t="s">
        <v>169</v>
      </c>
      <c r="E143" s="215" t="s">
        <v>1390</v>
      </c>
      <c r="F143" s="216" t="s">
        <v>1391</v>
      </c>
      <c r="G143" s="217" t="s">
        <v>1392</v>
      </c>
      <c r="H143" s="218">
        <v>25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352</v>
      </c>
      <c r="AT143" s="225" t="s">
        <v>169</v>
      </c>
      <c r="AU143" s="225" t="s">
        <v>79</v>
      </c>
      <c r="AY143" s="18" t="s">
        <v>166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352</v>
      </c>
      <c r="BM143" s="225" t="s">
        <v>626</v>
      </c>
    </row>
    <row r="144" s="2" customFormat="1">
      <c r="A144" s="39"/>
      <c r="B144" s="40"/>
      <c r="C144" s="41"/>
      <c r="D144" s="227" t="s">
        <v>176</v>
      </c>
      <c r="E144" s="41"/>
      <c r="F144" s="228" t="s">
        <v>1393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176</v>
      </c>
      <c r="AU144" s="18" t="s">
        <v>79</v>
      </c>
    </row>
    <row r="145" s="2" customFormat="1" ht="16.5" customHeight="1">
      <c r="A145" s="39"/>
      <c r="B145" s="40"/>
      <c r="C145" s="214" t="s">
        <v>441</v>
      </c>
      <c r="D145" s="214" t="s">
        <v>169</v>
      </c>
      <c r="E145" s="215" t="s">
        <v>1394</v>
      </c>
      <c r="F145" s="216" t="s">
        <v>1395</v>
      </c>
      <c r="G145" s="217" t="s">
        <v>388</v>
      </c>
      <c r="H145" s="218">
        <v>1</v>
      </c>
      <c r="I145" s="219"/>
      <c r="J145" s="220">
        <f>ROUND(I145*H145,2)</f>
        <v>0</v>
      </c>
      <c r="K145" s="216" t="s">
        <v>19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352</v>
      </c>
      <c r="AT145" s="225" t="s">
        <v>169</v>
      </c>
      <c r="AU145" s="225" t="s">
        <v>79</v>
      </c>
      <c r="AY145" s="18" t="s">
        <v>166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352</v>
      </c>
      <c r="BM145" s="225" t="s">
        <v>636</v>
      </c>
    </row>
    <row r="146" s="2" customFormat="1">
      <c r="A146" s="39"/>
      <c r="B146" s="40"/>
      <c r="C146" s="41"/>
      <c r="D146" s="227" t="s">
        <v>176</v>
      </c>
      <c r="E146" s="41"/>
      <c r="F146" s="228" t="s">
        <v>1395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176</v>
      </c>
      <c r="AU146" s="18" t="s">
        <v>79</v>
      </c>
    </row>
    <row r="147" s="2" customFormat="1" ht="16.5" customHeight="1">
      <c r="A147" s="39"/>
      <c r="B147" s="40"/>
      <c r="C147" s="214" t="s">
        <v>454</v>
      </c>
      <c r="D147" s="214" t="s">
        <v>169</v>
      </c>
      <c r="E147" s="215" t="s">
        <v>1396</v>
      </c>
      <c r="F147" s="216" t="s">
        <v>1397</v>
      </c>
      <c r="G147" s="217" t="s">
        <v>388</v>
      </c>
      <c r="H147" s="218">
        <v>2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352</v>
      </c>
      <c r="AT147" s="225" t="s">
        <v>169</v>
      </c>
      <c r="AU147" s="225" t="s">
        <v>79</v>
      </c>
      <c r="AY147" s="18" t="s">
        <v>166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352</v>
      </c>
      <c r="BM147" s="225" t="s">
        <v>646</v>
      </c>
    </row>
    <row r="148" s="2" customFormat="1">
      <c r="A148" s="39"/>
      <c r="B148" s="40"/>
      <c r="C148" s="41"/>
      <c r="D148" s="227" t="s">
        <v>176</v>
      </c>
      <c r="E148" s="41"/>
      <c r="F148" s="228" t="s">
        <v>1397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176</v>
      </c>
      <c r="AU148" s="18" t="s">
        <v>79</v>
      </c>
    </row>
    <row r="149" s="2" customFormat="1" ht="16.5" customHeight="1">
      <c r="A149" s="39"/>
      <c r="B149" s="40"/>
      <c r="C149" s="214" t="s">
        <v>315</v>
      </c>
      <c r="D149" s="214" t="s">
        <v>169</v>
      </c>
      <c r="E149" s="215" t="s">
        <v>1398</v>
      </c>
      <c r="F149" s="216" t="s">
        <v>1399</v>
      </c>
      <c r="G149" s="217" t="s">
        <v>490</v>
      </c>
      <c r="H149" s="218">
        <v>0.80000000000000004</v>
      </c>
      <c r="I149" s="219"/>
      <c r="J149" s="220">
        <f>ROUND(I149*H149,2)</f>
        <v>0</v>
      </c>
      <c r="K149" s="216" t="s">
        <v>19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352</v>
      </c>
      <c r="AT149" s="225" t="s">
        <v>169</v>
      </c>
      <c r="AU149" s="225" t="s">
        <v>79</v>
      </c>
      <c r="AY149" s="18" t="s">
        <v>166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352</v>
      </c>
      <c r="BM149" s="225" t="s">
        <v>656</v>
      </c>
    </row>
    <row r="150" s="2" customFormat="1">
      <c r="A150" s="39"/>
      <c r="B150" s="40"/>
      <c r="C150" s="41"/>
      <c r="D150" s="227" t="s">
        <v>176</v>
      </c>
      <c r="E150" s="41"/>
      <c r="F150" s="228" t="s">
        <v>1399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176</v>
      </c>
      <c r="AU150" s="18" t="s">
        <v>79</v>
      </c>
    </row>
    <row r="151" s="12" customFormat="1" ht="25.92" customHeight="1">
      <c r="A151" s="12"/>
      <c r="B151" s="198"/>
      <c r="C151" s="199"/>
      <c r="D151" s="200" t="s">
        <v>71</v>
      </c>
      <c r="E151" s="201" t="s">
        <v>1400</v>
      </c>
      <c r="F151" s="201" t="s">
        <v>1401</v>
      </c>
      <c r="G151" s="199"/>
      <c r="H151" s="199"/>
      <c r="I151" s="202"/>
      <c r="J151" s="203">
        <f>BK151</f>
        <v>0</v>
      </c>
      <c r="K151" s="199"/>
      <c r="L151" s="204"/>
      <c r="M151" s="205"/>
      <c r="N151" s="206"/>
      <c r="O151" s="206"/>
      <c r="P151" s="207">
        <f>SUM(P152:P193)</f>
        <v>0</v>
      </c>
      <c r="Q151" s="206"/>
      <c r="R151" s="207">
        <f>SUM(R152:R193)</f>
        <v>0</v>
      </c>
      <c r="S151" s="206"/>
      <c r="T151" s="208">
        <f>SUM(T152:T193)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81</v>
      </c>
      <c r="AT151" s="210" t="s">
        <v>71</v>
      </c>
      <c r="AU151" s="210" t="s">
        <v>72</v>
      </c>
      <c r="AY151" s="209" t="s">
        <v>166</v>
      </c>
      <c r="BK151" s="211">
        <f>SUM(BK152:BK193)</f>
        <v>0</v>
      </c>
    </row>
    <row r="152" s="2" customFormat="1" ht="16.5" customHeight="1">
      <c r="A152" s="39"/>
      <c r="B152" s="40"/>
      <c r="C152" s="214" t="s">
        <v>469</v>
      </c>
      <c r="D152" s="214" t="s">
        <v>169</v>
      </c>
      <c r="E152" s="215" t="s">
        <v>1402</v>
      </c>
      <c r="F152" s="216" t="s">
        <v>1403</v>
      </c>
      <c r="G152" s="217" t="s">
        <v>1392</v>
      </c>
      <c r="H152" s="218">
        <v>9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352</v>
      </c>
      <c r="AT152" s="225" t="s">
        <v>169</v>
      </c>
      <c r="AU152" s="225" t="s">
        <v>79</v>
      </c>
      <c r="AY152" s="18" t="s">
        <v>166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352</v>
      </c>
      <c r="BM152" s="225" t="s">
        <v>670</v>
      </c>
    </row>
    <row r="153" s="2" customFormat="1">
      <c r="A153" s="39"/>
      <c r="B153" s="40"/>
      <c r="C153" s="41"/>
      <c r="D153" s="227" t="s">
        <v>176</v>
      </c>
      <c r="E153" s="41"/>
      <c r="F153" s="228" t="s">
        <v>1403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176</v>
      </c>
      <c r="AU153" s="18" t="s">
        <v>79</v>
      </c>
    </row>
    <row r="154" s="2" customFormat="1" ht="16.5" customHeight="1">
      <c r="A154" s="39"/>
      <c r="B154" s="40"/>
      <c r="C154" s="214" t="s">
        <v>475</v>
      </c>
      <c r="D154" s="214" t="s">
        <v>169</v>
      </c>
      <c r="E154" s="215" t="s">
        <v>1404</v>
      </c>
      <c r="F154" s="216" t="s">
        <v>1405</v>
      </c>
      <c r="G154" s="217" t="s">
        <v>388</v>
      </c>
      <c r="H154" s="218">
        <v>9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352</v>
      </c>
      <c r="AT154" s="225" t="s">
        <v>169</v>
      </c>
      <c r="AU154" s="225" t="s">
        <v>79</v>
      </c>
      <c r="AY154" s="18" t="s">
        <v>166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352</v>
      </c>
      <c r="BM154" s="225" t="s">
        <v>678</v>
      </c>
    </row>
    <row r="155" s="2" customFormat="1">
      <c r="A155" s="39"/>
      <c r="B155" s="40"/>
      <c r="C155" s="41"/>
      <c r="D155" s="227" t="s">
        <v>176</v>
      </c>
      <c r="E155" s="41"/>
      <c r="F155" s="228" t="s">
        <v>1405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176</v>
      </c>
      <c r="AU155" s="18" t="s">
        <v>79</v>
      </c>
    </row>
    <row r="156" s="2" customFormat="1" ht="16.5" customHeight="1">
      <c r="A156" s="39"/>
      <c r="B156" s="40"/>
      <c r="C156" s="214" t="s">
        <v>480</v>
      </c>
      <c r="D156" s="214" t="s">
        <v>169</v>
      </c>
      <c r="E156" s="215" t="s">
        <v>1406</v>
      </c>
      <c r="F156" s="216" t="s">
        <v>1407</v>
      </c>
      <c r="G156" s="217" t="s">
        <v>388</v>
      </c>
      <c r="H156" s="218">
        <v>9</v>
      </c>
      <c r="I156" s="219"/>
      <c r="J156" s="220">
        <f>ROUND(I156*H156,2)</f>
        <v>0</v>
      </c>
      <c r="K156" s="216" t="s">
        <v>19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352</v>
      </c>
      <c r="AT156" s="225" t="s">
        <v>169</v>
      </c>
      <c r="AU156" s="225" t="s">
        <v>79</v>
      </c>
      <c r="AY156" s="18" t="s">
        <v>166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79</v>
      </c>
      <c r="BK156" s="226">
        <f>ROUND(I156*H156,2)</f>
        <v>0</v>
      </c>
      <c r="BL156" s="18" t="s">
        <v>352</v>
      </c>
      <c r="BM156" s="225" t="s">
        <v>692</v>
      </c>
    </row>
    <row r="157" s="2" customFormat="1">
      <c r="A157" s="39"/>
      <c r="B157" s="40"/>
      <c r="C157" s="41"/>
      <c r="D157" s="227" t="s">
        <v>176</v>
      </c>
      <c r="E157" s="41"/>
      <c r="F157" s="228" t="s">
        <v>1407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176</v>
      </c>
      <c r="AU157" s="18" t="s">
        <v>79</v>
      </c>
    </row>
    <row r="158" s="2" customFormat="1" ht="16.5" customHeight="1">
      <c r="A158" s="39"/>
      <c r="B158" s="40"/>
      <c r="C158" s="214" t="s">
        <v>487</v>
      </c>
      <c r="D158" s="214" t="s">
        <v>169</v>
      </c>
      <c r="E158" s="215" t="s">
        <v>1408</v>
      </c>
      <c r="F158" s="216" t="s">
        <v>1409</v>
      </c>
      <c r="G158" s="217" t="s">
        <v>388</v>
      </c>
      <c r="H158" s="218">
        <v>9</v>
      </c>
      <c r="I158" s="219"/>
      <c r="J158" s="220">
        <f>ROUND(I158*H158,2)</f>
        <v>0</v>
      </c>
      <c r="K158" s="216" t="s">
        <v>19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352</v>
      </c>
      <c r="AT158" s="225" t="s">
        <v>169</v>
      </c>
      <c r="AU158" s="225" t="s">
        <v>79</v>
      </c>
      <c r="AY158" s="18" t="s">
        <v>166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352</v>
      </c>
      <c r="BM158" s="225" t="s">
        <v>702</v>
      </c>
    </row>
    <row r="159" s="2" customFormat="1">
      <c r="A159" s="39"/>
      <c r="B159" s="40"/>
      <c r="C159" s="41"/>
      <c r="D159" s="227" t="s">
        <v>176</v>
      </c>
      <c r="E159" s="41"/>
      <c r="F159" s="228" t="s">
        <v>1409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176</v>
      </c>
      <c r="AU159" s="18" t="s">
        <v>79</v>
      </c>
    </row>
    <row r="160" s="2" customFormat="1" ht="16.5" customHeight="1">
      <c r="A160" s="39"/>
      <c r="B160" s="40"/>
      <c r="C160" s="214" t="s">
        <v>494</v>
      </c>
      <c r="D160" s="214" t="s">
        <v>169</v>
      </c>
      <c r="E160" s="215" t="s">
        <v>1410</v>
      </c>
      <c r="F160" s="216" t="s">
        <v>1411</v>
      </c>
      <c r="G160" s="217" t="s">
        <v>1141</v>
      </c>
      <c r="H160" s="218">
        <v>9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352</v>
      </c>
      <c r="AT160" s="225" t="s">
        <v>169</v>
      </c>
      <c r="AU160" s="225" t="s">
        <v>79</v>
      </c>
      <c r="AY160" s="18" t="s">
        <v>166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79</v>
      </c>
      <c r="BK160" s="226">
        <f>ROUND(I160*H160,2)</f>
        <v>0</v>
      </c>
      <c r="BL160" s="18" t="s">
        <v>352</v>
      </c>
      <c r="BM160" s="225" t="s">
        <v>708</v>
      </c>
    </row>
    <row r="161" s="2" customFormat="1">
      <c r="A161" s="39"/>
      <c r="B161" s="40"/>
      <c r="C161" s="41"/>
      <c r="D161" s="227" t="s">
        <v>176</v>
      </c>
      <c r="E161" s="41"/>
      <c r="F161" s="228" t="s">
        <v>1411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176</v>
      </c>
      <c r="AU161" s="18" t="s">
        <v>79</v>
      </c>
    </row>
    <row r="162" s="2" customFormat="1" ht="16.5" customHeight="1">
      <c r="A162" s="39"/>
      <c r="B162" s="40"/>
      <c r="C162" s="214" t="s">
        <v>500</v>
      </c>
      <c r="D162" s="214" t="s">
        <v>169</v>
      </c>
      <c r="E162" s="215" t="s">
        <v>1412</v>
      </c>
      <c r="F162" s="216" t="s">
        <v>1413</v>
      </c>
      <c r="G162" s="217" t="s">
        <v>1392</v>
      </c>
      <c r="H162" s="218">
        <v>9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352</v>
      </c>
      <c r="AT162" s="225" t="s">
        <v>169</v>
      </c>
      <c r="AU162" s="225" t="s">
        <v>79</v>
      </c>
      <c r="AY162" s="18" t="s">
        <v>166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352</v>
      </c>
      <c r="BM162" s="225" t="s">
        <v>718</v>
      </c>
    </row>
    <row r="163" s="2" customFormat="1">
      <c r="A163" s="39"/>
      <c r="B163" s="40"/>
      <c r="C163" s="41"/>
      <c r="D163" s="227" t="s">
        <v>176</v>
      </c>
      <c r="E163" s="41"/>
      <c r="F163" s="228" t="s">
        <v>1413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176</v>
      </c>
      <c r="AU163" s="18" t="s">
        <v>79</v>
      </c>
    </row>
    <row r="164" s="2" customFormat="1" ht="16.5" customHeight="1">
      <c r="A164" s="39"/>
      <c r="B164" s="40"/>
      <c r="C164" s="214" t="s">
        <v>507</v>
      </c>
      <c r="D164" s="214" t="s">
        <v>169</v>
      </c>
      <c r="E164" s="215" t="s">
        <v>1414</v>
      </c>
      <c r="F164" s="216" t="s">
        <v>1415</v>
      </c>
      <c r="G164" s="217" t="s">
        <v>388</v>
      </c>
      <c r="H164" s="218">
        <v>8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352</v>
      </c>
      <c r="AT164" s="225" t="s">
        <v>169</v>
      </c>
      <c r="AU164" s="225" t="s">
        <v>79</v>
      </c>
      <c r="AY164" s="18" t="s">
        <v>166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352</v>
      </c>
      <c r="BM164" s="225" t="s">
        <v>728</v>
      </c>
    </row>
    <row r="165" s="2" customFormat="1">
      <c r="A165" s="39"/>
      <c r="B165" s="40"/>
      <c r="C165" s="41"/>
      <c r="D165" s="227" t="s">
        <v>176</v>
      </c>
      <c r="E165" s="41"/>
      <c r="F165" s="228" t="s">
        <v>1415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176</v>
      </c>
      <c r="AU165" s="18" t="s">
        <v>79</v>
      </c>
    </row>
    <row r="166" s="2" customFormat="1" ht="16.5" customHeight="1">
      <c r="A166" s="39"/>
      <c r="B166" s="40"/>
      <c r="C166" s="214" t="s">
        <v>515</v>
      </c>
      <c r="D166" s="214" t="s">
        <v>169</v>
      </c>
      <c r="E166" s="215" t="s">
        <v>1416</v>
      </c>
      <c r="F166" s="216" t="s">
        <v>1417</v>
      </c>
      <c r="G166" s="217" t="s">
        <v>388</v>
      </c>
      <c r="H166" s="218">
        <v>8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352</v>
      </c>
      <c r="AT166" s="225" t="s">
        <v>169</v>
      </c>
      <c r="AU166" s="225" t="s">
        <v>79</v>
      </c>
      <c r="AY166" s="18" t="s">
        <v>166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352</v>
      </c>
      <c r="BM166" s="225" t="s">
        <v>735</v>
      </c>
    </row>
    <row r="167" s="2" customFormat="1">
      <c r="A167" s="39"/>
      <c r="B167" s="40"/>
      <c r="C167" s="41"/>
      <c r="D167" s="227" t="s">
        <v>176</v>
      </c>
      <c r="E167" s="41"/>
      <c r="F167" s="228" t="s">
        <v>1417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176</v>
      </c>
      <c r="AU167" s="18" t="s">
        <v>79</v>
      </c>
    </row>
    <row r="168" s="2" customFormat="1" ht="16.5" customHeight="1">
      <c r="A168" s="39"/>
      <c r="B168" s="40"/>
      <c r="C168" s="214" t="s">
        <v>525</v>
      </c>
      <c r="D168" s="214" t="s">
        <v>169</v>
      </c>
      <c r="E168" s="215" t="s">
        <v>1418</v>
      </c>
      <c r="F168" s="216" t="s">
        <v>1419</v>
      </c>
      <c r="G168" s="217" t="s">
        <v>388</v>
      </c>
      <c r="H168" s="218">
        <v>8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352</v>
      </c>
      <c r="AT168" s="225" t="s">
        <v>169</v>
      </c>
      <c r="AU168" s="225" t="s">
        <v>79</v>
      </c>
      <c r="AY168" s="18" t="s">
        <v>166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352</v>
      </c>
      <c r="BM168" s="225" t="s">
        <v>749</v>
      </c>
    </row>
    <row r="169" s="2" customFormat="1">
      <c r="A169" s="39"/>
      <c r="B169" s="40"/>
      <c r="C169" s="41"/>
      <c r="D169" s="227" t="s">
        <v>176</v>
      </c>
      <c r="E169" s="41"/>
      <c r="F169" s="228" t="s">
        <v>1419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176</v>
      </c>
      <c r="AU169" s="18" t="s">
        <v>79</v>
      </c>
    </row>
    <row r="170" s="2" customFormat="1" ht="16.5" customHeight="1">
      <c r="A170" s="39"/>
      <c r="B170" s="40"/>
      <c r="C170" s="214" t="s">
        <v>531</v>
      </c>
      <c r="D170" s="214" t="s">
        <v>169</v>
      </c>
      <c r="E170" s="215" t="s">
        <v>1420</v>
      </c>
      <c r="F170" s="216" t="s">
        <v>1421</v>
      </c>
      <c r="G170" s="217" t="s">
        <v>388</v>
      </c>
      <c r="H170" s="218">
        <v>8</v>
      </c>
      <c r="I170" s="219"/>
      <c r="J170" s="220">
        <f>ROUND(I170*H170,2)</f>
        <v>0</v>
      </c>
      <c r="K170" s="216" t="s">
        <v>19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352</v>
      </c>
      <c r="AT170" s="225" t="s">
        <v>169</v>
      </c>
      <c r="AU170" s="225" t="s">
        <v>79</v>
      </c>
      <c r="AY170" s="18" t="s">
        <v>166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352</v>
      </c>
      <c r="BM170" s="225" t="s">
        <v>765</v>
      </c>
    </row>
    <row r="171" s="2" customFormat="1">
      <c r="A171" s="39"/>
      <c r="B171" s="40"/>
      <c r="C171" s="41"/>
      <c r="D171" s="227" t="s">
        <v>176</v>
      </c>
      <c r="E171" s="41"/>
      <c r="F171" s="228" t="s">
        <v>1421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176</v>
      </c>
      <c r="AU171" s="18" t="s">
        <v>79</v>
      </c>
    </row>
    <row r="172" s="2" customFormat="1" ht="16.5" customHeight="1">
      <c r="A172" s="39"/>
      <c r="B172" s="40"/>
      <c r="C172" s="214" t="s">
        <v>536</v>
      </c>
      <c r="D172" s="214" t="s">
        <v>169</v>
      </c>
      <c r="E172" s="215" t="s">
        <v>1422</v>
      </c>
      <c r="F172" s="216" t="s">
        <v>1423</v>
      </c>
      <c r="G172" s="217" t="s">
        <v>1392</v>
      </c>
      <c r="H172" s="218">
        <v>8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352</v>
      </c>
      <c r="AT172" s="225" t="s">
        <v>169</v>
      </c>
      <c r="AU172" s="225" t="s">
        <v>79</v>
      </c>
      <c r="AY172" s="18" t="s">
        <v>166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352</v>
      </c>
      <c r="BM172" s="225" t="s">
        <v>778</v>
      </c>
    </row>
    <row r="173" s="2" customFormat="1">
      <c r="A173" s="39"/>
      <c r="B173" s="40"/>
      <c r="C173" s="41"/>
      <c r="D173" s="227" t="s">
        <v>176</v>
      </c>
      <c r="E173" s="41"/>
      <c r="F173" s="228" t="s">
        <v>1423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176</v>
      </c>
      <c r="AU173" s="18" t="s">
        <v>79</v>
      </c>
    </row>
    <row r="174" s="2" customFormat="1" ht="16.5" customHeight="1">
      <c r="A174" s="39"/>
      <c r="B174" s="40"/>
      <c r="C174" s="214" t="s">
        <v>542</v>
      </c>
      <c r="D174" s="214" t="s">
        <v>169</v>
      </c>
      <c r="E174" s="215" t="s">
        <v>1424</v>
      </c>
      <c r="F174" s="216" t="s">
        <v>1425</v>
      </c>
      <c r="G174" s="217" t="s">
        <v>1392</v>
      </c>
      <c r="H174" s="218">
        <v>5</v>
      </c>
      <c r="I174" s="219"/>
      <c r="J174" s="220">
        <f>ROUND(I174*H174,2)</f>
        <v>0</v>
      </c>
      <c r="K174" s="216" t="s">
        <v>19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352</v>
      </c>
      <c r="AT174" s="225" t="s">
        <v>169</v>
      </c>
      <c r="AU174" s="225" t="s">
        <v>79</v>
      </c>
      <c r="AY174" s="18" t="s">
        <v>166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352</v>
      </c>
      <c r="BM174" s="225" t="s">
        <v>791</v>
      </c>
    </row>
    <row r="175" s="2" customFormat="1">
      <c r="A175" s="39"/>
      <c r="B175" s="40"/>
      <c r="C175" s="41"/>
      <c r="D175" s="227" t="s">
        <v>176</v>
      </c>
      <c r="E175" s="41"/>
      <c r="F175" s="228" t="s">
        <v>1425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176</v>
      </c>
      <c r="AU175" s="18" t="s">
        <v>79</v>
      </c>
    </row>
    <row r="176" s="2" customFormat="1" ht="16.5" customHeight="1">
      <c r="A176" s="39"/>
      <c r="B176" s="40"/>
      <c r="C176" s="214" t="s">
        <v>550</v>
      </c>
      <c r="D176" s="214" t="s">
        <v>169</v>
      </c>
      <c r="E176" s="215" t="s">
        <v>1426</v>
      </c>
      <c r="F176" s="216" t="s">
        <v>1427</v>
      </c>
      <c r="G176" s="217" t="s">
        <v>388</v>
      </c>
      <c r="H176" s="218">
        <v>5</v>
      </c>
      <c r="I176" s="219"/>
      <c r="J176" s="220">
        <f>ROUND(I176*H176,2)</f>
        <v>0</v>
      </c>
      <c r="K176" s="216" t="s">
        <v>19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352</v>
      </c>
      <c r="AT176" s="225" t="s">
        <v>169</v>
      </c>
      <c r="AU176" s="225" t="s">
        <v>79</v>
      </c>
      <c r="AY176" s="18" t="s">
        <v>166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352</v>
      </c>
      <c r="BM176" s="225" t="s">
        <v>805</v>
      </c>
    </row>
    <row r="177" s="2" customFormat="1">
      <c r="A177" s="39"/>
      <c r="B177" s="40"/>
      <c r="C177" s="41"/>
      <c r="D177" s="227" t="s">
        <v>176</v>
      </c>
      <c r="E177" s="41"/>
      <c r="F177" s="228" t="s">
        <v>1427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176</v>
      </c>
      <c r="AU177" s="18" t="s">
        <v>79</v>
      </c>
    </row>
    <row r="178" s="2" customFormat="1" ht="16.5" customHeight="1">
      <c r="A178" s="39"/>
      <c r="B178" s="40"/>
      <c r="C178" s="214" t="s">
        <v>558</v>
      </c>
      <c r="D178" s="214" t="s">
        <v>169</v>
      </c>
      <c r="E178" s="215" t="s">
        <v>1428</v>
      </c>
      <c r="F178" s="216" t="s">
        <v>1429</v>
      </c>
      <c r="G178" s="217" t="s">
        <v>388</v>
      </c>
      <c r="H178" s="218">
        <v>5</v>
      </c>
      <c r="I178" s="219"/>
      <c r="J178" s="220">
        <f>ROUND(I178*H178,2)</f>
        <v>0</v>
      </c>
      <c r="K178" s="216" t="s">
        <v>19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352</v>
      </c>
      <c r="AT178" s="225" t="s">
        <v>169</v>
      </c>
      <c r="AU178" s="225" t="s">
        <v>79</v>
      </c>
      <c r="AY178" s="18" t="s">
        <v>166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352</v>
      </c>
      <c r="BM178" s="225" t="s">
        <v>820</v>
      </c>
    </row>
    <row r="179" s="2" customFormat="1">
      <c r="A179" s="39"/>
      <c r="B179" s="40"/>
      <c r="C179" s="41"/>
      <c r="D179" s="227" t="s">
        <v>176</v>
      </c>
      <c r="E179" s="41"/>
      <c r="F179" s="228" t="s">
        <v>1429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176</v>
      </c>
      <c r="AU179" s="18" t="s">
        <v>79</v>
      </c>
    </row>
    <row r="180" s="2" customFormat="1" ht="16.5" customHeight="1">
      <c r="A180" s="39"/>
      <c r="B180" s="40"/>
      <c r="C180" s="214" t="s">
        <v>566</v>
      </c>
      <c r="D180" s="214" t="s">
        <v>169</v>
      </c>
      <c r="E180" s="215" t="s">
        <v>1430</v>
      </c>
      <c r="F180" s="216" t="s">
        <v>1431</v>
      </c>
      <c r="G180" s="217" t="s">
        <v>1392</v>
      </c>
      <c r="H180" s="218">
        <v>5</v>
      </c>
      <c r="I180" s="219"/>
      <c r="J180" s="220">
        <f>ROUND(I180*H180,2)</f>
        <v>0</v>
      </c>
      <c r="K180" s="216" t="s">
        <v>19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352</v>
      </c>
      <c r="AT180" s="225" t="s">
        <v>169</v>
      </c>
      <c r="AU180" s="225" t="s">
        <v>79</v>
      </c>
      <c r="AY180" s="18" t="s">
        <v>166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352</v>
      </c>
      <c r="BM180" s="225" t="s">
        <v>835</v>
      </c>
    </row>
    <row r="181" s="2" customFormat="1">
      <c r="A181" s="39"/>
      <c r="B181" s="40"/>
      <c r="C181" s="41"/>
      <c r="D181" s="227" t="s">
        <v>176</v>
      </c>
      <c r="E181" s="41"/>
      <c r="F181" s="228" t="s">
        <v>1431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176</v>
      </c>
      <c r="AU181" s="18" t="s">
        <v>79</v>
      </c>
    </row>
    <row r="182" s="2" customFormat="1" ht="16.5" customHeight="1">
      <c r="A182" s="39"/>
      <c r="B182" s="40"/>
      <c r="C182" s="214" t="s">
        <v>573</v>
      </c>
      <c r="D182" s="214" t="s">
        <v>169</v>
      </c>
      <c r="E182" s="215" t="s">
        <v>1432</v>
      </c>
      <c r="F182" s="216" t="s">
        <v>1433</v>
      </c>
      <c r="G182" s="217" t="s">
        <v>1392</v>
      </c>
      <c r="H182" s="218">
        <v>5</v>
      </c>
      <c r="I182" s="219"/>
      <c r="J182" s="220">
        <f>ROUND(I182*H182,2)</f>
        <v>0</v>
      </c>
      <c r="K182" s="216" t="s">
        <v>19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352</v>
      </c>
      <c r="AT182" s="225" t="s">
        <v>169</v>
      </c>
      <c r="AU182" s="225" t="s">
        <v>79</v>
      </c>
      <c r="AY182" s="18" t="s">
        <v>166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352</v>
      </c>
      <c r="BM182" s="225" t="s">
        <v>855</v>
      </c>
    </row>
    <row r="183" s="2" customFormat="1">
      <c r="A183" s="39"/>
      <c r="B183" s="40"/>
      <c r="C183" s="41"/>
      <c r="D183" s="227" t="s">
        <v>176</v>
      </c>
      <c r="E183" s="41"/>
      <c r="F183" s="228" t="s">
        <v>1433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176</v>
      </c>
      <c r="AU183" s="18" t="s">
        <v>79</v>
      </c>
    </row>
    <row r="184" s="2" customFormat="1" ht="16.5" customHeight="1">
      <c r="A184" s="39"/>
      <c r="B184" s="40"/>
      <c r="C184" s="214" t="s">
        <v>580</v>
      </c>
      <c r="D184" s="214" t="s">
        <v>169</v>
      </c>
      <c r="E184" s="215" t="s">
        <v>1434</v>
      </c>
      <c r="F184" s="216" t="s">
        <v>1435</v>
      </c>
      <c r="G184" s="217" t="s">
        <v>1392</v>
      </c>
      <c r="H184" s="218">
        <v>5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352</v>
      </c>
      <c r="AT184" s="225" t="s">
        <v>169</v>
      </c>
      <c r="AU184" s="225" t="s">
        <v>79</v>
      </c>
      <c r="AY184" s="18" t="s">
        <v>166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352</v>
      </c>
      <c r="BM184" s="225" t="s">
        <v>871</v>
      </c>
    </row>
    <row r="185" s="2" customFormat="1">
      <c r="A185" s="39"/>
      <c r="B185" s="40"/>
      <c r="C185" s="41"/>
      <c r="D185" s="227" t="s">
        <v>176</v>
      </c>
      <c r="E185" s="41"/>
      <c r="F185" s="228" t="s">
        <v>1435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176</v>
      </c>
      <c r="AU185" s="18" t="s">
        <v>79</v>
      </c>
    </row>
    <row r="186" s="2" customFormat="1" ht="16.5" customHeight="1">
      <c r="A186" s="39"/>
      <c r="B186" s="40"/>
      <c r="C186" s="214" t="s">
        <v>586</v>
      </c>
      <c r="D186" s="214" t="s">
        <v>169</v>
      </c>
      <c r="E186" s="215" t="s">
        <v>1436</v>
      </c>
      <c r="F186" s="216" t="s">
        <v>1437</v>
      </c>
      <c r="G186" s="217" t="s">
        <v>388</v>
      </c>
      <c r="H186" s="218">
        <v>4</v>
      </c>
      <c r="I186" s="219"/>
      <c r="J186" s="220">
        <f>ROUND(I186*H186,2)</f>
        <v>0</v>
      </c>
      <c r="K186" s="216" t="s">
        <v>19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352</v>
      </c>
      <c r="AT186" s="225" t="s">
        <v>169</v>
      </c>
      <c r="AU186" s="225" t="s">
        <v>79</v>
      </c>
      <c r="AY186" s="18" t="s">
        <v>166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352</v>
      </c>
      <c r="BM186" s="225" t="s">
        <v>882</v>
      </c>
    </row>
    <row r="187" s="2" customFormat="1">
      <c r="A187" s="39"/>
      <c r="B187" s="40"/>
      <c r="C187" s="41"/>
      <c r="D187" s="227" t="s">
        <v>176</v>
      </c>
      <c r="E187" s="41"/>
      <c r="F187" s="228" t="s">
        <v>1437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176</v>
      </c>
      <c r="AU187" s="18" t="s">
        <v>79</v>
      </c>
    </row>
    <row r="188" s="2" customFormat="1" ht="16.5" customHeight="1">
      <c r="A188" s="39"/>
      <c r="B188" s="40"/>
      <c r="C188" s="214" t="s">
        <v>593</v>
      </c>
      <c r="D188" s="214" t="s">
        <v>169</v>
      </c>
      <c r="E188" s="215" t="s">
        <v>1438</v>
      </c>
      <c r="F188" s="216" t="s">
        <v>1439</v>
      </c>
      <c r="G188" s="217" t="s">
        <v>388</v>
      </c>
      <c r="H188" s="218">
        <v>4</v>
      </c>
      <c r="I188" s="219"/>
      <c r="J188" s="220">
        <f>ROUND(I188*H188,2)</f>
        <v>0</v>
      </c>
      <c r="K188" s="216" t="s">
        <v>19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352</v>
      </c>
      <c r="AT188" s="225" t="s">
        <v>169</v>
      </c>
      <c r="AU188" s="225" t="s">
        <v>79</v>
      </c>
      <c r="AY188" s="18" t="s">
        <v>166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352</v>
      </c>
      <c r="BM188" s="225" t="s">
        <v>898</v>
      </c>
    </row>
    <row r="189" s="2" customFormat="1">
      <c r="A189" s="39"/>
      <c r="B189" s="40"/>
      <c r="C189" s="41"/>
      <c r="D189" s="227" t="s">
        <v>176</v>
      </c>
      <c r="E189" s="41"/>
      <c r="F189" s="228" t="s">
        <v>1439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176</v>
      </c>
      <c r="AU189" s="18" t="s">
        <v>79</v>
      </c>
    </row>
    <row r="190" s="2" customFormat="1" ht="16.5" customHeight="1">
      <c r="A190" s="39"/>
      <c r="B190" s="40"/>
      <c r="C190" s="214" t="s">
        <v>600</v>
      </c>
      <c r="D190" s="214" t="s">
        <v>169</v>
      </c>
      <c r="E190" s="215" t="s">
        <v>1440</v>
      </c>
      <c r="F190" s="216" t="s">
        <v>1441</v>
      </c>
      <c r="G190" s="217" t="s">
        <v>1392</v>
      </c>
      <c r="H190" s="218">
        <v>2</v>
      </c>
      <c r="I190" s="219"/>
      <c r="J190" s="220">
        <f>ROUND(I190*H190,2)</f>
        <v>0</v>
      </c>
      <c r="K190" s="216" t="s">
        <v>19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352</v>
      </c>
      <c r="AT190" s="225" t="s">
        <v>169</v>
      </c>
      <c r="AU190" s="225" t="s">
        <v>79</v>
      </c>
      <c r="AY190" s="18" t="s">
        <v>166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79</v>
      </c>
      <c r="BK190" s="226">
        <f>ROUND(I190*H190,2)</f>
        <v>0</v>
      </c>
      <c r="BL190" s="18" t="s">
        <v>352</v>
      </c>
      <c r="BM190" s="225" t="s">
        <v>914</v>
      </c>
    </row>
    <row r="191" s="2" customFormat="1">
      <c r="A191" s="39"/>
      <c r="B191" s="40"/>
      <c r="C191" s="41"/>
      <c r="D191" s="227" t="s">
        <v>176</v>
      </c>
      <c r="E191" s="41"/>
      <c r="F191" s="228" t="s">
        <v>1441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176</v>
      </c>
      <c r="AU191" s="18" t="s">
        <v>79</v>
      </c>
    </row>
    <row r="192" s="2" customFormat="1" ht="16.5" customHeight="1">
      <c r="A192" s="39"/>
      <c r="B192" s="40"/>
      <c r="C192" s="214" t="s">
        <v>606</v>
      </c>
      <c r="D192" s="214" t="s">
        <v>169</v>
      </c>
      <c r="E192" s="215" t="s">
        <v>1442</v>
      </c>
      <c r="F192" s="216" t="s">
        <v>1443</v>
      </c>
      <c r="G192" s="217" t="s">
        <v>490</v>
      </c>
      <c r="H192" s="218">
        <v>0.46400000000000002</v>
      </c>
      <c r="I192" s="219"/>
      <c r="J192" s="220">
        <f>ROUND(I192*H192,2)</f>
        <v>0</v>
      </c>
      <c r="K192" s="216" t="s">
        <v>19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352</v>
      </c>
      <c r="AT192" s="225" t="s">
        <v>169</v>
      </c>
      <c r="AU192" s="225" t="s">
        <v>79</v>
      </c>
      <c r="AY192" s="18" t="s">
        <v>166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79</v>
      </c>
      <c r="BK192" s="226">
        <f>ROUND(I192*H192,2)</f>
        <v>0</v>
      </c>
      <c r="BL192" s="18" t="s">
        <v>352</v>
      </c>
      <c r="BM192" s="225" t="s">
        <v>928</v>
      </c>
    </row>
    <row r="193" s="2" customFormat="1">
      <c r="A193" s="39"/>
      <c r="B193" s="40"/>
      <c r="C193" s="41"/>
      <c r="D193" s="227" t="s">
        <v>176</v>
      </c>
      <c r="E193" s="41"/>
      <c r="F193" s="228" t="s">
        <v>1443</v>
      </c>
      <c r="G193" s="41"/>
      <c r="H193" s="41"/>
      <c r="I193" s="229"/>
      <c r="J193" s="41"/>
      <c r="K193" s="41"/>
      <c r="L193" s="45"/>
      <c r="M193" s="266"/>
      <c r="N193" s="267"/>
      <c r="O193" s="268"/>
      <c r="P193" s="268"/>
      <c r="Q193" s="268"/>
      <c r="R193" s="268"/>
      <c r="S193" s="268"/>
      <c r="T193" s="26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176</v>
      </c>
      <c r="AU193" s="18" t="s">
        <v>79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/vrgqNeFhU9qucLvNDwN6kghhg9HbTFyeu/VBEt5yq0g2xpzZvkdHe0UOwIe3Qtbm6kUciorNrf3aPWNPzcV5A==" hashValue="iM93WZ+pEcgHZhGAU1/rFFkoiRtOt7xb3OqioFfcLS34SRqZ4Ylw3054qKD6o1obnfbD6HhJzqOsPyUVHykRKg==" algorithmName="SHA-512" password="CC35"/>
  <autoFilter ref="C87:K1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 s="1" customFormat="1" ht="12" customHeight="1">
      <c r="B8" s="21"/>
      <c r="D8" s="144" t="s">
        <v>137</v>
      </c>
      <c r="L8" s="21"/>
    </row>
    <row r="9" s="2" customFormat="1" ht="16.5" customHeight="1">
      <c r="A9" s="39"/>
      <c r="B9" s="45"/>
      <c r="C9" s="39"/>
      <c r="D9" s="39"/>
      <c r="E9" s="145" t="s">
        <v>138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1444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22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23. 2. 2022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22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ROUND((SUM(BE90:BE189)),  2)</f>
        <v>0</v>
      </c>
      <c r="G35" s="39"/>
      <c r="H35" s="39"/>
      <c r="I35" s="159">
        <v>0.20999999999999999</v>
      </c>
      <c r="J35" s="158">
        <f>ROUND(((SUM(BE90:BE189))*I35),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ROUND((SUM(BF90:BF189)),  2)</f>
        <v>0</v>
      </c>
      <c r="G36" s="39"/>
      <c r="H36" s="39"/>
      <c r="I36" s="159">
        <v>0.14999999999999999</v>
      </c>
      <c r="J36" s="158">
        <f>ROUND(((SUM(BF90:BF189))*I36),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ROUND((SUM(BG90:BG189)),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ROUND((SUM(BH90:BH189)),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ROUND((SUM(BI90:BI189)),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141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PCHO PRO UMÍSTĚNÍ ZAMĚSTNANECKÝCH ŠATEN V 1.P.P.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II-05 - Vytápění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142</v>
      </c>
      <c r="D61" s="173"/>
      <c r="E61" s="173"/>
      <c r="F61" s="173"/>
      <c r="G61" s="173"/>
      <c r="H61" s="173"/>
      <c r="I61" s="173"/>
      <c r="J61" s="174" t="s">
        <v>143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144</v>
      </c>
    </row>
    <row r="64" s="9" customFormat="1" ht="24.96" customHeight="1">
      <c r="A64" s="9"/>
      <c r="B64" s="176"/>
      <c r="C64" s="177"/>
      <c r="D64" s="178" t="s">
        <v>235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236</v>
      </c>
      <c r="E65" s="184"/>
      <c r="F65" s="184"/>
      <c r="G65" s="184"/>
      <c r="H65" s="184"/>
      <c r="I65" s="184"/>
      <c r="J65" s="185">
        <f>J92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1445</v>
      </c>
      <c r="E66" s="184"/>
      <c r="F66" s="184"/>
      <c r="G66" s="184"/>
      <c r="H66" s="184"/>
      <c r="I66" s="184"/>
      <c r="J66" s="185">
        <f>J99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1446</v>
      </c>
      <c r="E67" s="184"/>
      <c r="F67" s="184"/>
      <c r="G67" s="184"/>
      <c r="H67" s="184"/>
      <c r="I67" s="184"/>
      <c r="J67" s="185">
        <f>J112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1447</v>
      </c>
      <c r="E68" s="184"/>
      <c r="F68" s="184"/>
      <c r="G68" s="184"/>
      <c r="H68" s="184"/>
      <c r="I68" s="184"/>
      <c r="J68" s="185">
        <f>J159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PCHO PRO UMÍSTĚNÍ ZAMĚSTNANECKÝCH ŠATEN V 1.P.P.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138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139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II-05 - Vytápění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23. 2. 2022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31</v>
      </c>
      <c r="J86" s="37" t="str">
        <f>E23</f>
        <v>FORSING projekt s.r.o.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Jindřich Jansa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151</v>
      </c>
      <c r="D89" s="190" t="s">
        <v>57</v>
      </c>
      <c r="E89" s="190" t="s">
        <v>53</v>
      </c>
      <c r="F89" s="190" t="s">
        <v>54</v>
      </c>
      <c r="G89" s="190" t="s">
        <v>152</v>
      </c>
      <c r="H89" s="190" t="s">
        <v>153</v>
      </c>
      <c r="I89" s="190" t="s">
        <v>154</v>
      </c>
      <c r="J89" s="190" t="s">
        <v>143</v>
      </c>
      <c r="K89" s="191" t="s">
        <v>155</v>
      </c>
      <c r="L89" s="192"/>
      <c r="M89" s="93" t="s">
        <v>19</v>
      </c>
      <c r="N89" s="94" t="s">
        <v>42</v>
      </c>
      <c r="O89" s="94" t="s">
        <v>156</v>
      </c>
      <c r="P89" s="94" t="s">
        <v>157</v>
      </c>
      <c r="Q89" s="94" t="s">
        <v>158</v>
      </c>
      <c r="R89" s="94" t="s">
        <v>159</v>
      </c>
      <c r="S89" s="94" t="s">
        <v>160</v>
      </c>
      <c r="T89" s="95" t="s">
        <v>161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162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</f>
        <v>0</v>
      </c>
      <c r="Q90" s="97"/>
      <c r="R90" s="195">
        <f>R91</f>
        <v>0</v>
      </c>
      <c r="S90" s="97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144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521</v>
      </c>
      <c r="F91" s="201" t="s">
        <v>522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P92+P99+P112+P159</f>
        <v>0</v>
      </c>
      <c r="Q91" s="206"/>
      <c r="R91" s="207">
        <f>R92+R99+R112+R159</f>
        <v>0</v>
      </c>
      <c r="S91" s="206"/>
      <c r="T91" s="208">
        <f>T92+T99+T112+T159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81</v>
      </c>
      <c r="AT91" s="210" t="s">
        <v>71</v>
      </c>
      <c r="AU91" s="210" t="s">
        <v>72</v>
      </c>
      <c r="AY91" s="209" t="s">
        <v>166</v>
      </c>
      <c r="BK91" s="211">
        <f>BK92+BK99+BK112+BK159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523</v>
      </c>
      <c r="F92" s="212" t="s">
        <v>524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SUM(P93:P98)</f>
        <v>0</v>
      </c>
      <c r="Q92" s="206"/>
      <c r="R92" s="207">
        <f>SUM(R93:R98)</f>
        <v>0</v>
      </c>
      <c r="S92" s="206"/>
      <c r="T92" s="20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71</v>
      </c>
      <c r="AU92" s="210" t="s">
        <v>79</v>
      </c>
      <c r="AY92" s="209" t="s">
        <v>166</v>
      </c>
      <c r="BK92" s="211">
        <f>SUM(BK93:BK98)</f>
        <v>0</v>
      </c>
    </row>
    <row r="93" s="2" customFormat="1" ht="21.75" customHeight="1">
      <c r="A93" s="39"/>
      <c r="B93" s="40"/>
      <c r="C93" s="214" t="s">
        <v>79</v>
      </c>
      <c r="D93" s="214" t="s">
        <v>169</v>
      </c>
      <c r="E93" s="215" t="s">
        <v>1448</v>
      </c>
      <c r="F93" s="216" t="s">
        <v>1449</v>
      </c>
      <c r="G93" s="217" t="s">
        <v>363</v>
      </c>
      <c r="H93" s="218">
        <v>545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352</v>
      </c>
      <c r="AT93" s="225" t="s">
        <v>169</v>
      </c>
      <c r="AU93" s="225" t="s">
        <v>81</v>
      </c>
      <c r="AY93" s="18" t="s">
        <v>166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79</v>
      </c>
      <c r="BK93" s="226">
        <f>ROUND(I93*H93,2)</f>
        <v>0</v>
      </c>
      <c r="BL93" s="18" t="s">
        <v>352</v>
      </c>
      <c r="BM93" s="225" t="s">
        <v>81</v>
      </c>
    </row>
    <row r="94" s="2" customFormat="1">
      <c r="A94" s="39"/>
      <c r="B94" s="40"/>
      <c r="C94" s="41"/>
      <c r="D94" s="227" t="s">
        <v>176</v>
      </c>
      <c r="E94" s="41"/>
      <c r="F94" s="228" t="s">
        <v>1449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176</v>
      </c>
      <c r="AU94" s="18" t="s">
        <v>81</v>
      </c>
    </row>
    <row r="95" s="2" customFormat="1" ht="16.5" customHeight="1">
      <c r="A95" s="39"/>
      <c r="B95" s="40"/>
      <c r="C95" s="214" t="s">
        <v>81</v>
      </c>
      <c r="D95" s="214" t="s">
        <v>169</v>
      </c>
      <c r="E95" s="215" t="s">
        <v>525</v>
      </c>
      <c r="F95" s="216" t="s">
        <v>1450</v>
      </c>
      <c r="G95" s="217" t="s">
        <v>363</v>
      </c>
      <c r="H95" s="218">
        <v>110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352</v>
      </c>
      <c r="AT95" s="225" t="s">
        <v>169</v>
      </c>
      <c r="AU95" s="225" t="s">
        <v>81</v>
      </c>
      <c r="AY95" s="18" t="s">
        <v>166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79</v>
      </c>
      <c r="BK95" s="226">
        <f>ROUND(I95*H95,2)</f>
        <v>0</v>
      </c>
      <c r="BL95" s="18" t="s">
        <v>352</v>
      </c>
      <c r="BM95" s="225" t="s">
        <v>182</v>
      </c>
    </row>
    <row r="96" s="2" customFormat="1">
      <c r="A96" s="39"/>
      <c r="B96" s="40"/>
      <c r="C96" s="41"/>
      <c r="D96" s="227" t="s">
        <v>176</v>
      </c>
      <c r="E96" s="41"/>
      <c r="F96" s="228" t="s">
        <v>1450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176</v>
      </c>
      <c r="AU96" s="18" t="s">
        <v>81</v>
      </c>
    </row>
    <row r="97" s="2" customFormat="1" ht="16.5" customHeight="1">
      <c r="A97" s="39"/>
      <c r="B97" s="40"/>
      <c r="C97" s="214" t="s">
        <v>98</v>
      </c>
      <c r="D97" s="214" t="s">
        <v>169</v>
      </c>
      <c r="E97" s="215" t="s">
        <v>1451</v>
      </c>
      <c r="F97" s="216" t="s">
        <v>1452</v>
      </c>
      <c r="G97" s="217" t="s">
        <v>363</v>
      </c>
      <c r="H97" s="218">
        <v>435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352</v>
      </c>
      <c r="AT97" s="225" t="s">
        <v>169</v>
      </c>
      <c r="AU97" s="225" t="s">
        <v>81</v>
      </c>
      <c r="AY97" s="18" t="s">
        <v>166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79</v>
      </c>
      <c r="BK97" s="226">
        <f>ROUND(I97*H97,2)</f>
        <v>0</v>
      </c>
      <c r="BL97" s="18" t="s">
        <v>352</v>
      </c>
      <c r="BM97" s="225" t="s">
        <v>205</v>
      </c>
    </row>
    <row r="98" s="2" customFormat="1">
      <c r="A98" s="39"/>
      <c r="B98" s="40"/>
      <c r="C98" s="41"/>
      <c r="D98" s="227" t="s">
        <v>176</v>
      </c>
      <c r="E98" s="41"/>
      <c r="F98" s="228" t="s">
        <v>1452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176</v>
      </c>
      <c r="AU98" s="18" t="s">
        <v>81</v>
      </c>
    </row>
    <row r="99" s="12" customFormat="1" ht="22.8" customHeight="1">
      <c r="A99" s="12"/>
      <c r="B99" s="198"/>
      <c r="C99" s="199"/>
      <c r="D99" s="200" t="s">
        <v>71</v>
      </c>
      <c r="E99" s="212" t="s">
        <v>1453</v>
      </c>
      <c r="F99" s="212" t="s">
        <v>1454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SUM(P100:P111)</f>
        <v>0</v>
      </c>
      <c r="Q99" s="206"/>
      <c r="R99" s="207">
        <f>SUM(R100:R111)</f>
        <v>0</v>
      </c>
      <c r="S99" s="206"/>
      <c r="T99" s="208">
        <f>SUM(T100:T111)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71</v>
      </c>
      <c r="AU99" s="210" t="s">
        <v>79</v>
      </c>
      <c r="AY99" s="209" t="s">
        <v>166</v>
      </c>
      <c r="BK99" s="211">
        <f>SUM(BK100:BK111)</f>
        <v>0</v>
      </c>
    </row>
    <row r="100" s="2" customFormat="1" ht="16.5" customHeight="1">
      <c r="A100" s="39"/>
      <c r="B100" s="40"/>
      <c r="C100" s="214" t="s">
        <v>205</v>
      </c>
      <c r="D100" s="214" t="s">
        <v>169</v>
      </c>
      <c r="E100" s="215" t="s">
        <v>1455</v>
      </c>
      <c r="F100" s="216" t="s">
        <v>1456</v>
      </c>
      <c r="G100" s="217" t="s">
        <v>363</v>
      </c>
      <c r="H100" s="218">
        <v>110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352</v>
      </c>
      <c r="AT100" s="225" t="s">
        <v>169</v>
      </c>
      <c r="AU100" s="225" t="s">
        <v>81</v>
      </c>
      <c r="AY100" s="18" t="s">
        <v>166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352</v>
      </c>
      <c r="BM100" s="225" t="s">
        <v>215</v>
      </c>
    </row>
    <row r="101" s="2" customFormat="1">
      <c r="A101" s="39"/>
      <c r="B101" s="40"/>
      <c r="C101" s="41"/>
      <c r="D101" s="227" t="s">
        <v>176</v>
      </c>
      <c r="E101" s="41"/>
      <c r="F101" s="228" t="s">
        <v>1456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176</v>
      </c>
      <c r="AU101" s="18" t="s">
        <v>81</v>
      </c>
    </row>
    <row r="102" s="2" customFormat="1" ht="16.5" customHeight="1">
      <c r="A102" s="39"/>
      <c r="B102" s="40"/>
      <c r="C102" s="214" t="s">
        <v>210</v>
      </c>
      <c r="D102" s="214" t="s">
        <v>169</v>
      </c>
      <c r="E102" s="215" t="s">
        <v>1457</v>
      </c>
      <c r="F102" s="216" t="s">
        <v>1458</v>
      </c>
      <c r="G102" s="217" t="s">
        <v>363</v>
      </c>
      <c r="H102" s="218">
        <v>435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352</v>
      </c>
      <c r="AT102" s="225" t="s">
        <v>169</v>
      </c>
      <c r="AU102" s="225" t="s">
        <v>81</v>
      </c>
      <c r="AY102" s="18" t="s">
        <v>166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352</v>
      </c>
      <c r="BM102" s="225" t="s">
        <v>308</v>
      </c>
    </row>
    <row r="103" s="2" customFormat="1">
      <c r="A103" s="39"/>
      <c r="B103" s="40"/>
      <c r="C103" s="41"/>
      <c r="D103" s="227" t="s">
        <v>176</v>
      </c>
      <c r="E103" s="41"/>
      <c r="F103" s="228" t="s">
        <v>1458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81</v>
      </c>
    </row>
    <row r="104" s="2" customFormat="1" ht="16.5" customHeight="1">
      <c r="A104" s="39"/>
      <c r="B104" s="40"/>
      <c r="C104" s="214" t="s">
        <v>308</v>
      </c>
      <c r="D104" s="214" t="s">
        <v>169</v>
      </c>
      <c r="E104" s="215" t="s">
        <v>1459</v>
      </c>
      <c r="F104" s="216" t="s">
        <v>1460</v>
      </c>
      <c r="G104" s="217" t="s">
        <v>363</v>
      </c>
      <c r="H104" s="218">
        <v>545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352</v>
      </c>
      <c r="AT104" s="225" t="s">
        <v>169</v>
      </c>
      <c r="AU104" s="225" t="s">
        <v>81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352</v>
      </c>
      <c r="BM104" s="225" t="s">
        <v>324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1460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81</v>
      </c>
    </row>
    <row r="106" s="2" customFormat="1" ht="16.5" customHeight="1">
      <c r="A106" s="39"/>
      <c r="B106" s="40"/>
      <c r="C106" s="214" t="s">
        <v>324</v>
      </c>
      <c r="D106" s="214" t="s">
        <v>169</v>
      </c>
      <c r="E106" s="215" t="s">
        <v>1461</v>
      </c>
      <c r="F106" s="216" t="s">
        <v>1462</v>
      </c>
      <c r="G106" s="217" t="s">
        <v>172</v>
      </c>
      <c r="H106" s="218">
        <v>3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352</v>
      </c>
      <c r="AT106" s="225" t="s">
        <v>169</v>
      </c>
      <c r="AU106" s="225" t="s">
        <v>81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352</v>
      </c>
      <c r="BM106" s="225" t="s">
        <v>339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1462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81</v>
      </c>
    </row>
    <row r="108" s="2" customFormat="1" ht="16.5" customHeight="1">
      <c r="A108" s="39"/>
      <c r="B108" s="40"/>
      <c r="C108" s="214" t="s">
        <v>332</v>
      </c>
      <c r="D108" s="214" t="s">
        <v>169</v>
      </c>
      <c r="E108" s="215" t="s">
        <v>1463</v>
      </c>
      <c r="F108" s="216" t="s">
        <v>1464</v>
      </c>
      <c r="G108" s="217" t="s">
        <v>472</v>
      </c>
      <c r="H108" s="218">
        <v>218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352</v>
      </c>
      <c r="AT108" s="225" t="s">
        <v>169</v>
      </c>
      <c r="AU108" s="225" t="s">
        <v>81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352</v>
      </c>
      <c r="BM108" s="225" t="s">
        <v>352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1464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81</v>
      </c>
    </row>
    <row r="110" s="2" customFormat="1" ht="16.5" customHeight="1">
      <c r="A110" s="39"/>
      <c r="B110" s="40"/>
      <c r="C110" s="214" t="s">
        <v>339</v>
      </c>
      <c r="D110" s="214" t="s">
        <v>169</v>
      </c>
      <c r="E110" s="215" t="s">
        <v>1465</v>
      </c>
      <c r="F110" s="216" t="s">
        <v>1466</v>
      </c>
      <c r="G110" s="217" t="s">
        <v>172</v>
      </c>
      <c r="H110" s="218">
        <v>1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352</v>
      </c>
      <c r="AT110" s="225" t="s">
        <v>169</v>
      </c>
      <c r="AU110" s="225" t="s">
        <v>81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352</v>
      </c>
      <c r="BM110" s="225" t="s">
        <v>372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1466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81</v>
      </c>
    </row>
    <row r="112" s="12" customFormat="1" ht="22.8" customHeight="1">
      <c r="A112" s="12"/>
      <c r="B112" s="198"/>
      <c r="C112" s="199"/>
      <c r="D112" s="200" t="s">
        <v>71</v>
      </c>
      <c r="E112" s="212" t="s">
        <v>1467</v>
      </c>
      <c r="F112" s="212" t="s">
        <v>1468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SUM(P113:P158)</f>
        <v>0</v>
      </c>
      <c r="Q112" s="206"/>
      <c r="R112" s="207">
        <f>SUM(R113:R158)</f>
        <v>0</v>
      </c>
      <c r="S112" s="206"/>
      <c r="T112" s="208">
        <f>SUM(T113:T158)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81</v>
      </c>
      <c r="AT112" s="210" t="s">
        <v>71</v>
      </c>
      <c r="AU112" s="210" t="s">
        <v>79</v>
      </c>
      <c r="AY112" s="209" t="s">
        <v>166</v>
      </c>
      <c r="BK112" s="211">
        <f>SUM(BK113:BK158)</f>
        <v>0</v>
      </c>
    </row>
    <row r="113" s="2" customFormat="1" ht="16.5" customHeight="1">
      <c r="A113" s="39"/>
      <c r="B113" s="40"/>
      <c r="C113" s="214" t="s">
        <v>372</v>
      </c>
      <c r="D113" s="214" t="s">
        <v>169</v>
      </c>
      <c r="E113" s="215" t="s">
        <v>1469</v>
      </c>
      <c r="F113" s="216" t="s">
        <v>1470</v>
      </c>
      <c r="G113" s="217" t="s">
        <v>388</v>
      </c>
      <c r="H113" s="218">
        <v>30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352</v>
      </c>
      <c r="AT113" s="225" t="s">
        <v>169</v>
      </c>
      <c r="AU113" s="225" t="s">
        <v>81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352</v>
      </c>
      <c r="BM113" s="225" t="s">
        <v>323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1470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2" customFormat="1" ht="16.5" customHeight="1">
      <c r="A115" s="39"/>
      <c r="B115" s="40"/>
      <c r="C115" s="214" t="s">
        <v>380</v>
      </c>
      <c r="D115" s="214" t="s">
        <v>169</v>
      </c>
      <c r="E115" s="215" t="s">
        <v>1471</v>
      </c>
      <c r="F115" s="216" t="s">
        <v>1472</v>
      </c>
      <c r="G115" s="217" t="s">
        <v>388</v>
      </c>
      <c r="H115" s="218">
        <v>40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352</v>
      </c>
      <c r="AT115" s="225" t="s">
        <v>169</v>
      </c>
      <c r="AU115" s="225" t="s">
        <v>81</v>
      </c>
      <c r="AY115" s="18" t="s">
        <v>166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352</v>
      </c>
      <c r="BM115" s="225" t="s">
        <v>400</v>
      </c>
    </row>
    <row r="116" s="2" customFormat="1">
      <c r="A116" s="39"/>
      <c r="B116" s="40"/>
      <c r="C116" s="41"/>
      <c r="D116" s="227" t="s">
        <v>176</v>
      </c>
      <c r="E116" s="41"/>
      <c r="F116" s="228" t="s">
        <v>1472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176</v>
      </c>
      <c r="AU116" s="18" t="s">
        <v>81</v>
      </c>
    </row>
    <row r="117" s="2" customFormat="1" ht="16.5" customHeight="1">
      <c r="A117" s="39"/>
      <c r="B117" s="40"/>
      <c r="C117" s="214" t="s">
        <v>323</v>
      </c>
      <c r="D117" s="214" t="s">
        <v>169</v>
      </c>
      <c r="E117" s="215" t="s">
        <v>1473</v>
      </c>
      <c r="F117" s="216" t="s">
        <v>1474</v>
      </c>
      <c r="G117" s="217" t="s">
        <v>388</v>
      </c>
      <c r="H117" s="218">
        <v>40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352</v>
      </c>
      <c r="AT117" s="225" t="s">
        <v>169</v>
      </c>
      <c r="AU117" s="225" t="s">
        <v>81</v>
      </c>
      <c r="AY117" s="18" t="s">
        <v>166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352</v>
      </c>
      <c r="BM117" s="225" t="s">
        <v>412</v>
      </c>
    </row>
    <row r="118" s="2" customFormat="1">
      <c r="A118" s="39"/>
      <c r="B118" s="40"/>
      <c r="C118" s="41"/>
      <c r="D118" s="227" t="s">
        <v>176</v>
      </c>
      <c r="E118" s="41"/>
      <c r="F118" s="228" t="s">
        <v>1474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81</v>
      </c>
    </row>
    <row r="119" s="2" customFormat="1" ht="16.5" customHeight="1">
      <c r="A119" s="39"/>
      <c r="B119" s="40"/>
      <c r="C119" s="214" t="s">
        <v>7</v>
      </c>
      <c r="D119" s="214" t="s">
        <v>169</v>
      </c>
      <c r="E119" s="215" t="s">
        <v>1475</v>
      </c>
      <c r="F119" s="216" t="s">
        <v>1476</v>
      </c>
      <c r="G119" s="217" t="s">
        <v>388</v>
      </c>
      <c r="H119" s="218">
        <v>7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352</v>
      </c>
      <c r="AT119" s="225" t="s">
        <v>169</v>
      </c>
      <c r="AU119" s="225" t="s">
        <v>81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352</v>
      </c>
      <c r="BM119" s="225" t="s">
        <v>426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1476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81</v>
      </c>
    </row>
    <row r="121" s="2" customFormat="1" ht="16.5" customHeight="1">
      <c r="A121" s="39"/>
      <c r="B121" s="40"/>
      <c r="C121" s="214" t="s">
        <v>400</v>
      </c>
      <c r="D121" s="214" t="s">
        <v>169</v>
      </c>
      <c r="E121" s="215" t="s">
        <v>656</v>
      </c>
      <c r="F121" s="216" t="s">
        <v>1477</v>
      </c>
      <c r="G121" s="217" t="s">
        <v>1478</v>
      </c>
      <c r="H121" s="218">
        <v>5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352</v>
      </c>
      <c r="AT121" s="225" t="s">
        <v>169</v>
      </c>
      <c r="AU121" s="225" t="s">
        <v>81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352</v>
      </c>
      <c r="BM121" s="225" t="s">
        <v>441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1479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81</v>
      </c>
    </row>
    <row r="123" s="2" customFormat="1" ht="16.5" customHeight="1">
      <c r="A123" s="39"/>
      <c r="B123" s="40"/>
      <c r="C123" s="214" t="s">
        <v>405</v>
      </c>
      <c r="D123" s="214" t="s">
        <v>169</v>
      </c>
      <c r="E123" s="215" t="s">
        <v>1480</v>
      </c>
      <c r="F123" s="216" t="s">
        <v>1481</v>
      </c>
      <c r="G123" s="217" t="s">
        <v>388</v>
      </c>
      <c r="H123" s="218">
        <v>2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352</v>
      </c>
      <c r="AT123" s="225" t="s">
        <v>169</v>
      </c>
      <c r="AU123" s="225" t="s">
        <v>81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352</v>
      </c>
      <c r="BM123" s="225" t="s">
        <v>315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1481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81</v>
      </c>
    </row>
    <row r="125" s="2" customFormat="1" ht="16.5" customHeight="1">
      <c r="A125" s="39"/>
      <c r="B125" s="40"/>
      <c r="C125" s="214" t="s">
        <v>412</v>
      </c>
      <c r="D125" s="214" t="s">
        <v>169</v>
      </c>
      <c r="E125" s="215" t="s">
        <v>1482</v>
      </c>
      <c r="F125" s="216" t="s">
        <v>1483</v>
      </c>
      <c r="G125" s="217" t="s">
        <v>388</v>
      </c>
      <c r="H125" s="218">
        <v>18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352</v>
      </c>
      <c r="AT125" s="225" t="s">
        <v>169</v>
      </c>
      <c r="AU125" s="225" t="s">
        <v>81</v>
      </c>
      <c r="AY125" s="18" t="s">
        <v>166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352</v>
      </c>
      <c r="BM125" s="225" t="s">
        <v>475</v>
      </c>
    </row>
    <row r="126" s="2" customFormat="1">
      <c r="A126" s="39"/>
      <c r="B126" s="40"/>
      <c r="C126" s="41"/>
      <c r="D126" s="227" t="s">
        <v>176</v>
      </c>
      <c r="E126" s="41"/>
      <c r="F126" s="228" t="s">
        <v>1483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176</v>
      </c>
      <c r="AU126" s="18" t="s">
        <v>81</v>
      </c>
    </row>
    <row r="127" s="2" customFormat="1" ht="16.5" customHeight="1">
      <c r="A127" s="39"/>
      <c r="B127" s="40"/>
      <c r="C127" s="214" t="s">
        <v>418</v>
      </c>
      <c r="D127" s="214" t="s">
        <v>169</v>
      </c>
      <c r="E127" s="215" t="s">
        <v>1484</v>
      </c>
      <c r="F127" s="216" t="s">
        <v>1485</v>
      </c>
      <c r="G127" s="217" t="s">
        <v>388</v>
      </c>
      <c r="H127" s="218">
        <v>10</v>
      </c>
      <c r="I127" s="219"/>
      <c r="J127" s="220">
        <f>ROUND(I127*H127,2)</f>
        <v>0</v>
      </c>
      <c r="K127" s="216" t="s">
        <v>19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352</v>
      </c>
      <c r="AT127" s="225" t="s">
        <v>169</v>
      </c>
      <c r="AU127" s="225" t="s">
        <v>81</v>
      </c>
      <c r="AY127" s="18" t="s">
        <v>166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352</v>
      </c>
      <c r="BM127" s="225" t="s">
        <v>487</v>
      </c>
    </row>
    <row r="128" s="2" customFormat="1">
      <c r="A128" s="39"/>
      <c r="B128" s="40"/>
      <c r="C128" s="41"/>
      <c r="D128" s="227" t="s">
        <v>176</v>
      </c>
      <c r="E128" s="41"/>
      <c r="F128" s="228" t="s">
        <v>1485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176</v>
      </c>
      <c r="AU128" s="18" t="s">
        <v>81</v>
      </c>
    </row>
    <row r="129" s="2" customFormat="1" ht="16.5" customHeight="1">
      <c r="A129" s="39"/>
      <c r="B129" s="40"/>
      <c r="C129" s="214" t="s">
        <v>426</v>
      </c>
      <c r="D129" s="214" t="s">
        <v>169</v>
      </c>
      <c r="E129" s="215" t="s">
        <v>1486</v>
      </c>
      <c r="F129" s="216" t="s">
        <v>1487</v>
      </c>
      <c r="G129" s="217" t="s">
        <v>388</v>
      </c>
      <c r="H129" s="218">
        <v>5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352</v>
      </c>
      <c r="AT129" s="225" t="s">
        <v>169</v>
      </c>
      <c r="AU129" s="225" t="s">
        <v>81</v>
      </c>
      <c r="AY129" s="18" t="s">
        <v>166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352</v>
      </c>
      <c r="BM129" s="225" t="s">
        <v>500</v>
      </c>
    </row>
    <row r="130" s="2" customFormat="1">
      <c r="A130" s="39"/>
      <c r="B130" s="40"/>
      <c r="C130" s="41"/>
      <c r="D130" s="227" t="s">
        <v>176</v>
      </c>
      <c r="E130" s="41"/>
      <c r="F130" s="228" t="s">
        <v>1487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176</v>
      </c>
      <c r="AU130" s="18" t="s">
        <v>81</v>
      </c>
    </row>
    <row r="131" s="2" customFormat="1" ht="16.5" customHeight="1">
      <c r="A131" s="39"/>
      <c r="B131" s="40"/>
      <c r="C131" s="214" t="s">
        <v>433</v>
      </c>
      <c r="D131" s="214" t="s">
        <v>169</v>
      </c>
      <c r="E131" s="215" t="s">
        <v>1488</v>
      </c>
      <c r="F131" s="216" t="s">
        <v>1489</v>
      </c>
      <c r="G131" s="217" t="s">
        <v>388</v>
      </c>
      <c r="H131" s="218">
        <v>1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352</v>
      </c>
      <c r="AT131" s="225" t="s">
        <v>169</v>
      </c>
      <c r="AU131" s="225" t="s">
        <v>81</v>
      </c>
      <c r="AY131" s="18" t="s">
        <v>166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352</v>
      </c>
      <c r="BM131" s="225" t="s">
        <v>515</v>
      </c>
    </row>
    <row r="132" s="2" customFormat="1">
      <c r="A132" s="39"/>
      <c r="B132" s="40"/>
      <c r="C132" s="41"/>
      <c r="D132" s="227" t="s">
        <v>176</v>
      </c>
      <c r="E132" s="41"/>
      <c r="F132" s="228" t="s">
        <v>1489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176</v>
      </c>
      <c r="AU132" s="18" t="s">
        <v>81</v>
      </c>
    </row>
    <row r="133" s="2" customFormat="1" ht="16.5" customHeight="1">
      <c r="A133" s="39"/>
      <c r="B133" s="40"/>
      <c r="C133" s="214" t="s">
        <v>454</v>
      </c>
      <c r="D133" s="214" t="s">
        <v>169</v>
      </c>
      <c r="E133" s="215" t="s">
        <v>1490</v>
      </c>
      <c r="F133" s="216" t="s">
        <v>1491</v>
      </c>
      <c r="G133" s="217" t="s">
        <v>388</v>
      </c>
      <c r="H133" s="218">
        <v>20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352</v>
      </c>
      <c r="AT133" s="225" t="s">
        <v>169</v>
      </c>
      <c r="AU133" s="225" t="s">
        <v>81</v>
      </c>
      <c r="AY133" s="18" t="s">
        <v>166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352</v>
      </c>
      <c r="BM133" s="225" t="s">
        <v>531</v>
      </c>
    </row>
    <row r="134" s="2" customFormat="1">
      <c r="A134" s="39"/>
      <c r="B134" s="40"/>
      <c r="C134" s="41"/>
      <c r="D134" s="227" t="s">
        <v>176</v>
      </c>
      <c r="E134" s="41"/>
      <c r="F134" s="228" t="s">
        <v>1491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176</v>
      </c>
      <c r="AU134" s="18" t="s">
        <v>81</v>
      </c>
    </row>
    <row r="135" s="2" customFormat="1" ht="16.5" customHeight="1">
      <c r="A135" s="39"/>
      <c r="B135" s="40"/>
      <c r="C135" s="214" t="s">
        <v>315</v>
      </c>
      <c r="D135" s="214" t="s">
        <v>169</v>
      </c>
      <c r="E135" s="215" t="s">
        <v>1492</v>
      </c>
      <c r="F135" s="216" t="s">
        <v>1493</v>
      </c>
      <c r="G135" s="217" t="s">
        <v>388</v>
      </c>
      <c r="H135" s="218">
        <v>28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352</v>
      </c>
      <c r="AT135" s="225" t="s">
        <v>169</v>
      </c>
      <c r="AU135" s="225" t="s">
        <v>81</v>
      </c>
      <c r="AY135" s="18" t="s">
        <v>166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352</v>
      </c>
      <c r="BM135" s="225" t="s">
        <v>542</v>
      </c>
    </row>
    <row r="136" s="2" customFormat="1">
      <c r="A136" s="39"/>
      <c r="B136" s="40"/>
      <c r="C136" s="41"/>
      <c r="D136" s="227" t="s">
        <v>176</v>
      </c>
      <c r="E136" s="41"/>
      <c r="F136" s="228" t="s">
        <v>1493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176</v>
      </c>
      <c r="AU136" s="18" t="s">
        <v>81</v>
      </c>
    </row>
    <row r="137" s="2" customFormat="1" ht="16.5" customHeight="1">
      <c r="A137" s="39"/>
      <c r="B137" s="40"/>
      <c r="C137" s="214" t="s">
        <v>469</v>
      </c>
      <c r="D137" s="214" t="s">
        <v>169</v>
      </c>
      <c r="E137" s="215" t="s">
        <v>1494</v>
      </c>
      <c r="F137" s="216" t="s">
        <v>1495</v>
      </c>
      <c r="G137" s="217" t="s">
        <v>388</v>
      </c>
      <c r="H137" s="218">
        <v>25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352</v>
      </c>
      <c r="AT137" s="225" t="s">
        <v>169</v>
      </c>
      <c r="AU137" s="225" t="s">
        <v>81</v>
      </c>
      <c r="AY137" s="18" t="s">
        <v>166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352</v>
      </c>
      <c r="BM137" s="225" t="s">
        <v>558</v>
      </c>
    </row>
    <row r="138" s="2" customFormat="1">
      <c r="A138" s="39"/>
      <c r="B138" s="40"/>
      <c r="C138" s="41"/>
      <c r="D138" s="227" t="s">
        <v>176</v>
      </c>
      <c r="E138" s="41"/>
      <c r="F138" s="228" t="s">
        <v>1495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176</v>
      </c>
      <c r="AU138" s="18" t="s">
        <v>81</v>
      </c>
    </row>
    <row r="139" s="2" customFormat="1" ht="16.5" customHeight="1">
      <c r="A139" s="39"/>
      <c r="B139" s="40"/>
      <c r="C139" s="214" t="s">
        <v>475</v>
      </c>
      <c r="D139" s="214" t="s">
        <v>169</v>
      </c>
      <c r="E139" s="215" t="s">
        <v>1496</v>
      </c>
      <c r="F139" s="216" t="s">
        <v>1497</v>
      </c>
      <c r="G139" s="217" t="s">
        <v>388</v>
      </c>
      <c r="H139" s="218">
        <v>2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352</v>
      </c>
      <c r="AT139" s="225" t="s">
        <v>169</v>
      </c>
      <c r="AU139" s="225" t="s">
        <v>81</v>
      </c>
      <c r="AY139" s="18" t="s">
        <v>166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352</v>
      </c>
      <c r="BM139" s="225" t="s">
        <v>573</v>
      </c>
    </row>
    <row r="140" s="2" customFormat="1">
      <c r="A140" s="39"/>
      <c r="B140" s="40"/>
      <c r="C140" s="41"/>
      <c r="D140" s="227" t="s">
        <v>176</v>
      </c>
      <c r="E140" s="41"/>
      <c r="F140" s="228" t="s">
        <v>1497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176</v>
      </c>
      <c r="AU140" s="18" t="s">
        <v>81</v>
      </c>
    </row>
    <row r="141" s="2" customFormat="1" ht="16.5" customHeight="1">
      <c r="A141" s="39"/>
      <c r="B141" s="40"/>
      <c r="C141" s="214" t="s">
        <v>480</v>
      </c>
      <c r="D141" s="214" t="s">
        <v>169</v>
      </c>
      <c r="E141" s="215" t="s">
        <v>1498</v>
      </c>
      <c r="F141" s="216" t="s">
        <v>1499</v>
      </c>
      <c r="G141" s="217" t="s">
        <v>388</v>
      </c>
      <c r="H141" s="218">
        <v>2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352</v>
      </c>
      <c r="AT141" s="225" t="s">
        <v>169</v>
      </c>
      <c r="AU141" s="225" t="s">
        <v>81</v>
      </c>
      <c r="AY141" s="18" t="s">
        <v>166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352</v>
      </c>
      <c r="BM141" s="225" t="s">
        <v>586</v>
      </c>
    </row>
    <row r="142" s="2" customFormat="1">
      <c r="A142" s="39"/>
      <c r="B142" s="40"/>
      <c r="C142" s="41"/>
      <c r="D142" s="227" t="s">
        <v>176</v>
      </c>
      <c r="E142" s="41"/>
      <c r="F142" s="228" t="s">
        <v>1499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176</v>
      </c>
      <c r="AU142" s="18" t="s">
        <v>81</v>
      </c>
    </row>
    <row r="143" s="2" customFormat="1" ht="16.5" customHeight="1">
      <c r="A143" s="39"/>
      <c r="B143" s="40"/>
      <c r="C143" s="214" t="s">
        <v>487</v>
      </c>
      <c r="D143" s="214" t="s">
        <v>169</v>
      </c>
      <c r="E143" s="215" t="s">
        <v>1500</v>
      </c>
      <c r="F143" s="216" t="s">
        <v>1501</v>
      </c>
      <c r="G143" s="217" t="s">
        <v>388</v>
      </c>
      <c r="H143" s="218">
        <v>4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352</v>
      </c>
      <c r="AT143" s="225" t="s">
        <v>169</v>
      </c>
      <c r="AU143" s="225" t="s">
        <v>81</v>
      </c>
      <c r="AY143" s="18" t="s">
        <v>166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352</v>
      </c>
      <c r="BM143" s="225" t="s">
        <v>600</v>
      </c>
    </row>
    <row r="144" s="2" customFormat="1">
      <c r="A144" s="39"/>
      <c r="B144" s="40"/>
      <c r="C144" s="41"/>
      <c r="D144" s="227" t="s">
        <v>176</v>
      </c>
      <c r="E144" s="41"/>
      <c r="F144" s="228" t="s">
        <v>1501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176</v>
      </c>
      <c r="AU144" s="18" t="s">
        <v>81</v>
      </c>
    </row>
    <row r="145" s="2" customFormat="1" ht="16.5" customHeight="1">
      <c r="A145" s="39"/>
      <c r="B145" s="40"/>
      <c r="C145" s="214" t="s">
        <v>494</v>
      </c>
      <c r="D145" s="214" t="s">
        <v>169</v>
      </c>
      <c r="E145" s="215" t="s">
        <v>1502</v>
      </c>
      <c r="F145" s="216" t="s">
        <v>1503</v>
      </c>
      <c r="G145" s="217" t="s">
        <v>388</v>
      </c>
      <c r="H145" s="218">
        <v>8</v>
      </c>
      <c r="I145" s="219"/>
      <c r="J145" s="220">
        <f>ROUND(I145*H145,2)</f>
        <v>0</v>
      </c>
      <c r="K145" s="216" t="s">
        <v>19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352</v>
      </c>
      <c r="AT145" s="225" t="s">
        <v>169</v>
      </c>
      <c r="AU145" s="225" t="s">
        <v>81</v>
      </c>
      <c r="AY145" s="18" t="s">
        <v>166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352</v>
      </c>
      <c r="BM145" s="225" t="s">
        <v>613</v>
      </c>
    </row>
    <row r="146" s="2" customFormat="1">
      <c r="A146" s="39"/>
      <c r="B146" s="40"/>
      <c r="C146" s="41"/>
      <c r="D146" s="227" t="s">
        <v>176</v>
      </c>
      <c r="E146" s="41"/>
      <c r="F146" s="228" t="s">
        <v>1503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176</v>
      </c>
      <c r="AU146" s="18" t="s">
        <v>81</v>
      </c>
    </row>
    <row r="147" s="2" customFormat="1" ht="16.5" customHeight="1">
      <c r="A147" s="39"/>
      <c r="B147" s="40"/>
      <c r="C147" s="214" t="s">
        <v>500</v>
      </c>
      <c r="D147" s="214" t="s">
        <v>169</v>
      </c>
      <c r="E147" s="215" t="s">
        <v>1504</v>
      </c>
      <c r="F147" s="216" t="s">
        <v>1505</v>
      </c>
      <c r="G147" s="217" t="s">
        <v>388</v>
      </c>
      <c r="H147" s="218">
        <v>16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352</v>
      </c>
      <c r="AT147" s="225" t="s">
        <v>169</v>
      </c>
      <c r="AU147" s="225" t="s">
        <v>81</v>
      </c>
      <c r="AY147" s="18" t="s">
        <v>166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79</v>
      </c>
      <c r="BK147" s="226">
        <f>ROUND(I147*H147,2)</f>
        <v>0</v>
      </c>
      <c r="BL147" s="18" t="s">
        <v>352</v>
      </c>
      <c r="BM147" s="225" t="s">
        <v>626</v>
      </c>
    </row>
    <row r="148" s="2" customFormat="1">
      <c r="A148" s="39"/>
      <c r="B148" s="40"/>
      <c r="C148" s="41"/>
      <c r="D148" s="227" t="s">
        <v>176</v>
      </c>
      <c r="E148" s="41"/>
      <c r="F148" s="228" t="s">
        <v>1505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176</v>
      </c>
      <c r="AU148" s="18" t="s">
        <v>81</v>
      </c>
    </row>
    <row r="149" s="2" customFormat="1" ht="16.5" customHeight="1">
      <c r="A149" s="39"/>
      <c r="B149" s="40"/>
      <c r="C149" s="214" t="s">
        <v>507</v>
      </c>
      <c r="D149" s="214" t="s">
        <v>169</v>
      </c>
      <c r="E149" s="215" t="s">
        <v>1506</v>
      </c>
      <c r="F149" s="216" t="s">
        <v>1507</v>
      </c>
      <c r="G149" s="217" t="s">
        <v>472</v>
      </c>
      <c r="H149" s="218">
        <v>8</v>
      </c>
      <c r="I149" s="219"/>
      <c r="J149" s="220">
        <f>ROUND(I149*H149,2)</f>
        <v>0</v>
      </c>
      <c r="K149" s="216" t="s">
        <v>19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352</v>
      </c>
      <c r="AT149" s="225" t="s">
        <v>169</v>
      </c>
      <c r="AU149" s="225" t="s">
        <v>81</v>
      </c>
      <c r="AY149" s="18" t="s">
        <v>166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352</v>
      </c>
      <c r="BM149" s="225" t="s">
        <v>636</v>
      </c>
    </row>
    <row r="150" s="2" customFormat="1">
      <c r="A150" s="39"/>
      <c r="B150" s="40"/>
      <c r="C150" s="41"/>
      <c r="D150" s="227" t="s">
        <v>176</v>
      </c>
      <c r="E150" s="41"/>
      <c r="F150" s="228" t="s">
        <v>1507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176</v>
      </c>
      <c r="AU150" s="18" t="s">
        <v>81</v>
      </c>
    </row>
    <row r="151" s="2" customFormat="1" ht="16.5" customHeight="1">
      <c r="A151" s="39"/>
      <c r="B151" s="40"/>
      <c r="C151" s="214" t="s">
        <v>507</v>
      </c>
      <c r="D151" s="214" t="s">
        <v>169</v>
      </c>
      <c r="E151" s="215" t="s">
        <v>1508</v>
      </c>
      <c r="F151" s="216" t="s">
        <v>1509</v>
      </c>
      <c r="G151" s="217" t="s">
        <v>472</v>
      </c>
      <c r="H151" s="218">
        <v>40</v>
      </c>
      <c r="I151" s="219"/>
      <c r="J151" s="220">
        <f>ROUND(I151*H151,2)</f>
        <v>0</v>
      </c>
      <c r="K151" s="216" t="s">
        <v>19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352</v>
      </c>
      <c r="AT151" s="225" t="s">
        <v>169</v>
      </c>
      <c r="AU151" s="225" t="s">
        <v>81</v>
      </c>
      <c r="AY151" s="18" t="s">
        <v>166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352</v>
      </c>
      <c r="BM151" s="225" t="s">
        <v>646</v>
      </c>
    </row>
    <row r="152" s="2" customFormat="1">
      <c r="A152" s="39"/>
      <c r="B152" s="40"/>
      <c r="C152" s="41"/>
      <c r="D152" s="227" t="s">
        <v>176</v>
      </c>
      <c r="E152" s="41"/>
      <c r="F152" s="228" t="s">
        <v>1509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176</v>
      </c>
      <c r="AU152" s="18" t="s">
        <v>81</v>
      </c>
    </row>
    <row r="153" s="2" customFormat="1" ht="16.5" customHeight="1">
      <c r="A153" s="39"/>
      <c r="B153" s="40"/>
      <c r="C153" s="214" t="s">
        <v>507</v>
      </c>
      <c r="D153" s="214" t="s">
        <v>169</v>
      </c>
      <c r="E153" s="215" t="s">
        <v>1510</v>
      </c>
      <c r="F153" s="216" t="s">
        <v>1511</v>
      </c>
      <c r="G153" s="217" t="s">
        <v>388</v>
      </c>
      <c r="H153" s="218">
        <v>1</v>
      </c>
      <c r="I153" s="219"/>
      <c r="J153" s="220">
        <f>ROUND(I153*H153,2)</f>
        <v>0</v>
      </c>
      <c r="K153" s="216" t="s">
        <v>19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352</v>
      </c>
      <c r="AT153" s="225" t="s">
        <v>169</v>
      </c>
      <c r="AU153" s="225" t="s">
        <v>81</v>
      </c>
      <c r="AY153" s="18" t="s">
        <v>166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352</v>
      </c>
      <c r="BM153" s="225" t="s">
        <v>656</v>
      </c>
    </row>
    <row r="154" s="2" customFormat="1">
      <c r="A154" s="39"/>
      <c r="B154" s="40"/>
      <c r="C154" s="41"/>
      <c r="D154" s="227" t="s">
        <v>176</v>
      </c>
      <c r="E154" s="41"/>
      <c r="F154" s="228" t="s">
        <v>1511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176</v>
      </c>
      <c r="AU154" s="18" t="s">
        <v>81</v>
      </c>
    </row>
    <row r="155" s="2" customFormat="1" ht="16.5" customHeight="1">
      <c r="A155" s="39"/>
      <c r="B155" s="40"/>
      <c r="C155" s="214" t="s">
        <v>515</v>
      </c>
      <c r="D155" s="214" t="s">
        <v>169</v>
      </c>
      <c r="E155" s="215" t="s">
        <v>1512</v>
      </c>
      <c r="F155" s="216" t="s">
        <v>1513</v>
      </c>
      <c r="G155" s="217" t="s">
        <v>388</v>
      </c>
      <c r="H155" s="218">
        <v>4</v>
      </c>
      <c r="I155" s="219"/>
      <c r="J155" s="220">
        <f>ROUND(I155*H155,2)</f>
        <v>0</v>
      </c>
      <c r="K155" s="216" t="s">
        <v>19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352</v>
      </c>
      <c r="AT155" s="225" t="s">
        <v>169</v>
      </c>
      <c r="AU155" s="225" t="s">
        <v>81</v>
      </c>
      <c r="AY155" s="18" t="s">
        <v>166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352</v>
      </c>
      <c r="BM155" s="225" t="s">
        <v>670</v>
      </c>
    </row>
    <row r="156" s="2" customFormat="1">
      <c r="A156" s="39"/>
      <c r="B156" s="40"/>
      <c r="C156" s="41"/>
      <c r="D156" s="227" t="s">
        <v>176</v>
      </c>
      <c r="E156" s="41"/>
      <c r="F156" s="228" t="s">
        <v>1513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176</v>
      </c>
      <c r="AU156" s="18" t="s">
        <v>81</v>
      </c>
    </row>
    <row r="157" s="2" customFormat="1" ht="16.5" customHeight="1">
      <c r="A157" s="39"/>
      <c r="B157" s="40"/>
      <c r="C157" s="214" t="s">
        <v>525</v>
      </c>
      <c r="D157" s="214" t="s">
        <v>169</v>
      </c>
      <c r="E157" s="215" t="s">
        <v>1514</v>
      </c>
      <c r="F157" s="216" t="s">
        <v>1515</v>
      </c>
      <c r="G157" s="217" t="s">
        <v>388</v>
      </c>
      <c r="H157" s="218">
        <v>6</v>
      </c>
      <c r="I157" s="219"/>
      <c r="J157" s="220">
        <f>ROUND(I157*H157,2)</f>
        <v>0</v>
      </c>
      <c r="K157" s="216" t="s">
        <v>19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352</v>
      </c>
      <c r="AT157" s="225" t="s">
        <v>169</v>
      </c>
      <c r="AU157" s="225" t="s">
        <v>81</v>
      </c>
      <c r="AY157" s="18" t="s">
        <v>166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79</v>
      </c>
      <c r="BK157" s="226">
        <f>ROUND(I157*H157,2)</f>
        <v>0</v>
      </c>
      <c r="BL157" s="18" t="s">
        <v>352</v>
      </c>
      <c r="BM157" s="225" t="s">
        <v>678</v>
      </c>
    </row>
    <row r="158" s="2" customFormat="1">
      <c r="A158" s="39"/>
      <c r="B158" s="40"/>
      <c r="C158" s="41"/>
      <c r="D158" s="227" t="s">
        <v>176</v>
      </c>
      <c r="E158" s="41"/>
      <c r="F158" s="228" t="s">
        <v>1515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176</v>
      </c>
      <c r="AU158" s="18" t="s">
        <v>81</v>
      </c>
    </row>
    <row r="159" s="12" customFormat="1" ht="22.8" customHeight="1">
      <c r="A159" s="12"/>
      <c r="B159" s="198"/>
      <c r="C159" s="199"/>
      <c r="D159" s="200" t="s">
        <v>71</v>
      </c>
      <c r="E159" s="212" t="s">
        <v>1516</v>
      </c>
      <c r="F159" s="212" t="s">
        <v>1517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SUM(P160:P189)</f>
        <v>0</v>
      </c>
      <c r="Q159" s="206"/>
      <c r="R159" s="207">
        <f>SUM(R160:R189)</f>
        <v>0</v>
      </c>
      <c r="S159" s="206"/>
      <c r="T159" s="208">
        <f>SUM(T160:T189)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81</v>
      </c>
      <c r="AT159" s="210" t="s">
        <v>71</v>
      </c>
      <c r="AU159" s="210" t="s">
        <v>79</v>
      </c>
      <c r="AY159" s="209" t="s">
        <v>166</v>
      </c>
      <c r="BK159" s="211">
        <f>SUM(BK160:BK189)</f>
        <v>0</v>
      </c>
    </row>
    <row r="160" s="2" customFormat="1" ht="16.5" customHeight="1">
      <c r="A160" s="39"/>
      <c r="B160" s="40"/>
      <c r="C160" s="214" t="s">
        <v>531</v>
      </c>
      <c r="D160" s="214" t="s">
        <v>169</v>
      </c>
      <c r="E160" s="215" t="s">
        <v>1518</v>
      </c>
      <c r="F160" s="216" t="s">
        <v>1519</v>
      </c>
      <c r="G160" s="217" t="s">
        <v>363</v>
      </c>
      <c r="H160" s="218">
        <v>1270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352</v>
      </c>
      <c r="AT160" s="225" t="s">
        <v>169</v>
      </c>
      <c r="AU160" s="225" t="s">
        <v>81</v>
      </c>
      <c r="AY160" s="18" t="s">
        <v>166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79</v>
      </c>
      <c r="BK160" s="226">
        <f>ROUND(I160*H160,2)</f>
        <v>0</v>
      </c>
      <c r="BL160" s="18" t="s">
        <v>352</v>
      </c>
      <c r="BM160" s="225" t="s">
        <v>692</v>
      </c>
    </row>
    <row r="161" s="2" customFormat="1">
      <c r="A161" s="39"/>
      <c r="B161" s="40"/>
      <c r="C161" s="41"/>
      <c r="D161" s="227" t="s">
        <v>176</v>
      </c>
      <c r="E161" s="41"/>
      <c r="F161" s="228" t="s">
        <v>1519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176</v>
      </c>
      <c r="AU161" s="18" t="s">
        <v>81</v>
      </c>
    </row>
    <row r="162" s="2" customFormat="1" ht="16.5" customHeight="1">
      <c r="A162" s="39"/>
      <c r="B162" s="40"/>
      <c r="C162" s="214" t="s">
        <v>536</v>
      </c>
      <c r="D162" s="214" t="s">
        <v>169</v>
      </c>
      <c r="E162" s="215" t="s">
        <v>1520</v>
      </c>
      <c r="F162" s="216" t="s">
        <v>1521</v>
      </c>
      <c r="G162" s="217" t="s">
        <v>363</v>
      </c>
      <c r="H162" s="218">
        <v>120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352</v>
      </c>
      <c r="AT162" s="225" t="s">
        <v>169</v>
      </c>
      <c r="AU162" s="225" t="s">
        <v>81</v>
      </c>
      <c r="AY162" s="18" t="s">
        <v>166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352</v>
      </c>
      <c r="BM162" s="225" t="s">
        <v>702</v>
      </c>
    </row>
    <row r="163" s="2" customFormat="1">
      <c r="A163" s="39"/>
      <c r="B163" s="40"/>
      <c r="C163" s="41"/>
      <c r="D163" s="227" t="s">
        <v>176</v>
      </c>
      <c r="E163" s="41"/>
      <c r="F163" s="228" t="s">
        <v>1521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176</v>
      </c>
      <c r="AU163" s="18" t="s">
        <v>81</v>
      </c>
    </row>
    <row r="164" s="2" customFormat="1" ht="16.5" customHeight="1">
      <c r="A164" s="39"/>
      <c r="B164" s="40"/>
      <c r="C164" s="214" t="s">
        <v>542</v>
      </c>
      <c r="D164" s="214" t="s">
        <v>169</v>
      </c>
      <c r="E164" s="215" t="s">
        <v>1522</v>
      </c>
      <c r="F164" s="216" t="s">
        <v>1523</v>
      </c>
      <c r="G164" s="217" t="s">
        <v>363</v>
      </c>
      <c r="H164" s="218">
        <v>520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352</v>
      </c>
      <c r="AT164" s="225" t="s">
        <v>169</v>
      </c>
      <c r="AU164" s="225" t="s">
        <v>81</v>
      </c>
      <c r="AY164" s="18" t="s">
        <v>166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352</v>
      </c>
      <c r="BM164" s="225" t="s">
        <v>708</v>
      </c>
    </row>
    <row r="165" s="2" customFormat="1">
      <c r="A165" s="39"/>
      <c r="B165" s="40"/>
      <c r="C165" s="41"/>
      <c r="D165" s="227" t="s">
        <v>176</v>
      </c>
      <c r="E165" s="41"/>
      <c r="F165" s="228" t="s">
        <v>1523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176</v>
      </c>
      <c r="AU165" s="18" t="s">
        <v>81</v>
      </c>
    </row>
    <row r="166" s="2" customFormat="1" ht="24.15" customHeight="1">
      <c r="A166" s="39"/>
      <c r="B166" s="40"/>
      <c r="C166" s="214" t="s">
        <v>550</v>
      </c>
      <c r="D166" s="214" t="s">
        <v>169</v>
      </c>
      <c r="E166" s="215" t="s">
        <v>1524</v>
      </c>
      <c r="F166" s="216" t="s">
        <v>1525</v>
      </c>
      <c r="G166" s="217" t="s">
        <v>1141</v>
      </c>
      <c r="H166" s="218">
        <v>2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352</v>
      </c>
      <c r="AT166" s="225" t="s">
        <v>169</v>
      </c>
      <c r="AU166" s="225" t="s">
        <v>81</v>
      </c>
      <c r="AY166" s="18" t="s">
        <v>166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352</v>
      </c>
      <c r="BM166" s="225" t="s">
        <v>718</v>
      </c>
    </row>
    <row r="167" s="2" customFormat="1">
      <c r="A167" s="39"/>
      <c r="B167" s="40"/>
      <c r="C167" s="41"/>
      <c r="D167" s="227" t="s">
        <v>176</v>
      </c>
      <c r="E167" s="41"/>
      <c r="F167" s="228" t="s">
        <v>1526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176</v>
      </c>
      <c r="AU167" s="18" t="s">
        <v>81</v>
      </c>
    </row>
    <row r="168" s="2" customFormat="1" ht="16.5" customHeight="1">
      <c r="A168" s="39"/>
      <c r="B168" s="40"/>
      <c r="C168" s="214" t="s">
        <v>573</v>
      </c>
      <c r="D168" s="214" t="s">
        <v>169</v>
      </c>
      <c r="E168" s="215" t="s">
        <v>1527</v>
      </c>
      <c r="F168" s="216" t="s">
        <v>1528</v>
      </c>
      <c r="G168" s="217" t="s">
        <v>1141</v>
      </c>
      <c r="H168" s="218">
        <v>4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352</v>
      </c>
      <c r="AT168" s="225" t="s">
        <v>169</v>
      </c>
      <c r="AU168" s="225" t="s">
        <v>81</v>
      </c>
      <c r="AY168" s="18" t="s">
        <v>166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352</v>
      </c>
      <c r="BM168" s="225" t="s">
        <v>728</v>
      </c>
    </row>
    <row r="169" s="2" customFormat="1">
      <c r="A169" s="39"/>
      <c r="B169" s="40"/>
      <c r="C169" s="41"/>
      <c r="D169" s="227" t="s">
        <v>176</v>
      </c>
      <c r="E169" s="41"/>
      <c r="F169" s="228" t="s">
        <v>1528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176</v>
      </c>
      <c r="AU169" s="18" t="s">
        <v>81</v>
      </c>
    </row>
    <row r="170" s="2" customFormat="1" ht="16.5" customHeight="1">
      <c r="A170" s="39"/>
      <c r="B170" s="40"/>
      <c r="C170" s="214" t="s">
        <v>580</v>
      </c>
      <c r="D170" s="214" t="s">
        <v>169</v>
      </c>
      <c r="E170" s="215" t="s">
        <v>1529</v>
      </c>
      <c r="F170" s="216" t="s">
        <v>1530</v>
      </c>
      <c r="G170" s="217" t="s">
        <v>363</v>
      </c>
      <c r="H170" s="218">
        <v>47</v>
      </c>
      <c r="I170" s="219"/>
      <c r="J170" s="220">
        <f>ROUND(I170*H170,2)</f>
        <v>0</v>
      </c>
      <c r="K170" s="216" t="s">
        <v>19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352</v>
      </c>
      <c r="AT170" s="225" t="s">
        <v>169</v>
      </c>
      <c r="AU170" s="225" t="s">
        <v>81</v>
      </c>
      <c r="AY170" s="18" t="s">
        <v>166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352</v>
      </c>
      <c r="BM170" s="225" t="s">
        <v>735</v>
      </c>
    </row>
    <row r="171" s="2" customFormat="1">
      <c r="A171" s="39"/>
      <c r="B171" s="40"/>
      <c r="C171" s="41"/>
      <c r="D171" s="227" t="s">
        <v>176</v>
      </c>
      <c r="E171" s="41"/>
      <c r="F171" s="228" t="s">
        <v>1530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176</v>
      </c>
      <c r="AU171" s="18" t="s">
        <v>81</v>
      </c>
    </row>
    <row r="172" s="2" customFormat="1" ht="16.5" customHeight="1">
      <c r="A172" s="39"/>
      <c r="B172" s="40"/>
      <c r="C172" s="214" t="s">
        <v>586</v>
      </c>
      <c r="D172" s="214" t="s">
        <v>169</v>
      </c>
      <c r="E172" s="215" t="s">
        <v>1531</v>
      </c>
      <c r="F172" s="216" t="s">
        <v>1532</v>
      </c>
      <c r="G172" s="217" t="s">
        <v>363</v>
      </c>
      <c r="H172" s="218">
        <v>86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352</v>
      </c>
      <c r="AT172" s="225" t="s">
        <v>169</v>
      </c>
      <c r="AU172" s="225" t="s">
        <v>81</v>
      </c>
      <c r="AY172" s="18" t="s">
        <v>166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352</v>
      </c>
      <c r="BM172" s="225" t="s">
        <v>749</v>
      </c>
    </row>
    <row r="173" s="2" customFormat="1">
      <c r="A173" s="39"/>
      <c r="B173" s="40"/>
      <c r="C173" s="41"/>
      <c r="D173" s="227" t="s">
        <v>176</v>
      </c>
      <c r="E173" s="41"/>
      <c r="F173" s="228" t="s">
        <v>1532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176</v>
      </c>
      <c r="AU173" s="18" t="s">
        <v>81</v>
      </c>
    </row>
    <row r="174" s="2" customFormat="1" ht="16.5" customHeight="1">
      <c r="A174" s="39"/>
      <c r="B174" s="40"/>
      <c r="C174" s="214" t="s">
        <v>593</v>
      </c>
      <c r="D174" s="214" t="s">
        <v>169</v>
      </c>
      <c r="E174" s="215" t="s">
        <v>1533</v>
      </c>
      <c r="F174" s="216" t="s">
        <v>1534</v>
      </c>
      <c r="G174" s="217" t="s">
        <v>363</v>
      </c>
      <c r="H174" s="218">
        <v>105</v>
      </c>
      <c r="I174" s="219"/>
      <c r="J174" s="220">
        <f>ROUND(I174*H174,2)</f>
        <v>0</v>
      </c>
      <c r="K174" s="216" t="s">
        <v>19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352</v>
      </c>
      <c r="AT174" s="225" t="s">
        <v>169</v>
      </c>
      <c r="AU174" s="225" t="s">
        <v>81</v>
      </c>
      <c r="AY174" s="18" t="s">
        <v>166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352</v>
      </c>
      <c r="BM174" s="225" t="s">
        <v>765</v>
      </c>
    </row>
    <row r="175" s="2" customFormat="1">
      <c r="A175" s="39"/>
      <c r="B175" s="40"/>
      <c r="C175" s="41"/>
      <c r="D175" s="227" t="s">
        <v>176</v>
      </c>
      <c r="E175" s="41"/>
      <c r="F175" s="228" t="s">
        <v>1534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176</v>
      </c>
      <c r="AU175" s="18" t="s">
        <v>81</v>
      </c>
    </row>
    <row r="176" s="2" customFormat="1" ht="16.5" customHeight="1">
      <c r="A176" s="39"/>
      <c r="B176" s="40"/>
      <c r="C176" s="214" t="s">
        <v>600</v>
      </c>
      <c r="D176" s="214" t="s">
        <v>169</v>
      </c>
      <c r="E176" s="215" t="s">
        <v>1535</v>
      </c>
      <c r="F176" s="216" t="s">
        <v>1536</v>
      </c>
      <c r="G176" s="217" t="s">
        <v>363</v>
      </c>
      <c r="H176" s="218">
        <v>34</v>
      </c>
      <c r="I176" s="219"/>
      <c r="J176" s="220">
        <f>ROUND(I176*H176,2)</f>
        <v>0</v>
      </c>
      <c r="K176" s="216" t="s">
        <v>19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352</v>
      </c>
      <c r="AT176" s="225" t="s">
        <v>169</v>
      </c>
      <c r="AU176" s="225" t="s">
        <v>81</v>
      </c>
      <c r="AY176" s="18" t="s">
        <v>166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352</v>
      </c>
      <c r="BM176" s="225" t="s">
        <v>778</v>
      </c>
    </row>
    <row r="177" s="2" customFormat="1">
      <c r="A177" s="39"/>
      <c r="B177" s="40"/>
      <c r="C177" s="41"/>
      <c r="D177" s="227" t="s">
        <v>176</v>
      </c>
      <c r="E177" s="41"/>
      <c r="F177" s="228" t="s">
        <v>1536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176</v>
      </c>
      <c r="AU177" s="18" t="s">
        <v>81</v>
      </c>
    </row>
    <row r="178" s="2" customFormat="1" ht="16.5" customHeight="1">
      <c r="A178" s="39"/>
      <c r="B178" s="40"/>
      <c r="C178" s="214" t="s">
        <v>606</v>
      </c>
      <c r="D178" s="214" t="s">
        <v>169</v>
      </c>
      <c r="E178" s="215" t="s">
        <v>1537</v>
      </c>
      <c r="F178" s="216" t="s">
        <v>1536</v>
      </c>
      <c r="G178" s="217" t="s">
        <v>363</v>
      </c>
      <c r="H178" s="218">
        <v>267</v>
      </c>
      <c r="I178" s="219"/>
      <c r="J178" s="220">
        <f>ROUND(I178*H178,2)</f>
        <v>0</v>
      </c>
      <c r="K178" s="216" t="s">
        <v>19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352</v>
      </c>
      <c r="AT178" s="225" t="s">
        <v>169</v>
      </c>
      <c r="AU178" s="225" t="s">
        <v>81</v>
      </c>
      <c r="AY178" s="18" t="s">
        <v>166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79</v>
      </c>
      <c r="BK178" s="226">
        <f>ROUND(I178*H178,2)</f>
        <v>0</v>
      </c>
      <c r="BL178" s="18" t="s">
        <v>352</v>
      </c>
      <c r="BM178" s="225" t="s">
        <v>791</v>
      </c>
    </row>
    <row r="179" s="2" customFormat="1">
      <c r="A179" s="39"/>
      <c r="B179" s="40"/>
      <c r="C179" s="41"/>
      <c r="D179" s="227" t="s">
        <v>176</v>
      </c>
      <c r="E179" s="41"/>
      <c r="F179" s="228" t="s">
        <v>1536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176</v>
      </c>
      <c r="AU179" s="18" t="s">
        <v>81</v>
      </c>
    </row>
    <row r="180" s="2" customFormat="1" ht="16.5" customHeight="1">
      <c r="A180" s="39"/>
      <c r="B180" s="40"/>
      <c r="C180" s="214" t="s">
        <v>613</v>
      </c>
      <c r="D180" s="214" t="s">
        <v>169</v>
      </c>
      <c r="E180" s="215" t="s">
        <v>1538</v>
      </c>
      <c r="F180" s="216" t="s">
        <v>1539</v>
      </c>
      <c r="G180" s="217" t="s">
        <v>1141</v>
      </c>
      <c r="H180" s="218">
        <v>46</v>
      </c>
      <c r="I180" s="219"/>
      <c r="J180" s="220">
        <f>ROUND(I180*H180,2)</f>
        <v>0</v>
      </c>
      <c r="K180" s="216" t="s">
        <v>19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352</v>
      </c>
      <c r="AT180" s="225" t="s">
        <v>169</v>
      </c>
      <c r="AU180" s="225" t="s">
        <v>81</v>
      </c>
      <c r="AY180" s="18" t="s">
        <v>166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352</v>
      </c>
      <c r="BM180" s="225" t="s">
        <v>805</v>
      </c>
    </row>
    <row r="181" s="2" customFormat="1">
      <c r="A181" s="39"/>
      <c r="B181" s="40"/>
      <c r="C181" s="41"/>
      <c r="D181" s="227" t="s">
        <v>176</v>
      </c>
      <c r="E181" s="41"/>
      <c r="F181" s="228" t="s">
        <v>1540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176</v>
      </c>
      <c r="AU181" s="18" t="s">
        <v>81</v>
      </c>
    </row>
    <row r="182" s="2" customFormat="1" ht="16.5" customHeight="1">
      <c r="A182" s="39"/>
      <c r="B182" s="40"/>
      <c r="C182" s="214" t="s">
        <v>620</v>
      </c>
      <c r="D182" s="214" t="s">
        <v>169</v>
      </c>
      <c r="E182" s="215" t="s">
        <v>1541</v>
      </c>
      <c r="F182" s="216" t="s">
        <v>1542</v>
      </c>
      <c r="G182" s="217" t="s">
        <v>1141</v>
      </c>
      <c r="H182" s="218">
        <v>2</v>
      </c>
      <c r="I182" s="219"/>
      <c r="J182" s="220">
        <f>ROUND(I182*H182,2)</f>
        <v>0</v>
      </c>
      <c r="K182" s="216" t="s">
        <v>19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352</v>
      </c>
      <c r="AT182" s="225" t="s">
        <v>169</v>
      </c>
      <c r="AU182" s="225" t="s">
        <v>81</v>
      </c>
      <c r="AY182" s="18" t="s">
        <v>166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352</v>
      </c>
      <c r="BM182" s="225" t="s">
        <v>820</v>
      </c>
    </row>
    <row r="183" s="2" customFormat="1">
      <c r="A183" s="39"/>
      <c r="B183" s="40"/>
      <c r="C183" s="41"/>
      <c r="D183" s="227" t="s">
        <v>176</v>
      </c>
      <c r="E183" s="41"/>
      <c r="F183" s="228" t="s">
        <v>1543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176</v>
      </c>
      <c r="AU183" s="18" t="s">
        <v>81</v>
      </c>
    </row>
    <row r="184" s="2" customFormat="1" ht="16.5" customHeight="1">
      <c r="A184" s="39"/>
      <c r="B184" s="40"/>
      <c r="C184" s="214" t="s">
        <v>626</v>
      </c>
      <c r="D184" s="214" t="s">
        <v>169</v>
      </c>
      <c r="E184" s="215" t="s">
        <v>1544</v>
      </c>
      <c r="F184" s="216" t="s">
        <v>1545</v>
      </c>
      <c r="G184" s="217" t="s">
        <v>1478</v>
      </c>
      <c r="H184" s="218">
        <v>1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352</v>
      </c>
      <c r="AT184" s="225" t="s">
        <v>169</v>
      </c>
      <c r="AU184" s="225" t="s">
        <v>81</v>
      </c>
      <c r="AY184" s="18" t="s">
        <v>166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352</v>
      </c>
      <c r="BM184" s="225" t="s">
        <v>835</v>
      </c>
    </row>
    <row r="185" s="2" customFormat="1">
      <c r="A185" s="39"/>
      <c r="B185" s="40"/>
      <c r="C185" s="41"/>
      <c r="D185" s="227" t="s">
        <v>176</v>
      </c>
      <c r="E185" s="41"/>
      <c r="F185" s="228" t="s">
        <v>1545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176</v>
      </c>
      <c r="AU185" s="18" t="s">
        <v>81</v>
      </c>
    </row>
    <row r="186" s="2" customFormat="1" ht="16.5" customHeight="1">
      <c r="A186" s="39"/>
      <c r="B186" s="40"/>
      <c r="C186" s="214" t="s">
        <v>630</v>
      </c>
      <c r="D186" s="214" t="s">
        <v>169</v>
      </c>
      <c r="E186" s="215" t="s">
        <v>1546</v>
      </c>
      <c r="F186" s="216" t="s">
        <v>1547</v>
      </c>
      <c r="G186" s="217" t="s">
        <v>247</v>
      </c>
      <c r="H186" s="218">
        <v>108</v>
      </c>
      <c r="I186" s="219"/>
      <c r="J186" s="220">
        <f>ROUND(I186*H186,2)</f>
        <v>0</v>
      </c>
      <c r="K186" s="216" t="s">
        <v>19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352</v>
      </c>
      <c r="AT186" s="225" t="s">
        <v>169</v>
      </c>
      <c r="AU186" s="225" t="s">
        <v>81</v>
      </c>
      <c r="AY186" s="18" t="s">
        <v>166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352</v>
      </c>
      <c r="BM186" s="225" t="s">
        <v>855</v>
      </c>
    </row>
    <row r="187" s="2" customFormat="1">
      <c r="A187" s="39"/>
      <c r="B187" s="40"/>
      <c r="C187" s="41"/>
      <c r="D187" s="227" t="s">
        <v>176</v>
      </c>
      <c r="E187" s="41"/>
      <c r="F187" s="228" t="s">
        <v>1547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176</v>
      </c>
      <c r="AU187" s="18" t="s">
        <v>81</v>
      </c>
    </row>
    <row r="188" s="2" customFormat="1" ht="16.5" customHeight="1">
      <c r="A188" s="39"/>
      <c r="B188" s="40"/>
      <c r="C188" s="214" t="s">
        <v>636</v>
      </c>
      <c r="D188" s="214" t="s">
        <v>169</v>
      </c>
      <c r="E188" s="215" t="s">
        <v>1548</v>
      </c>
      <c r="F188" s="216" t="s">
        <v>1549</v>
      </c>
      <c r="G188" s="217" t="s">
        <v>1478</v>
      </c>
      <c r="H188" s="218">
        <v>1</v>
      </c>
      <c r="I188" s="219"/>
      <c r="J188" s="220">
        <f>ROUND(I188*H188,2)</f>
        <v>0</v>
      </c>
      <c r="K188" s="216" t="s">
        <v>19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352</v>
      </c>
      <c r="AT188" s="225" t="s">
        <v>169</v>
      </c>
      <c r="AU188" s="225" t="s">
        <v>81</v>
      </c>
      <c r="AY188" s="18" t="s">
        <v>166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352</v>
      </c>
      <c r="BM188" s="225" t="s">
        <v>871</v>
      </c>
    </row>
    <row r="189" s="2" customFormat="1">
      <c r="A189" s="39"/>
      <c r="B189" s="40"/>
      <c r="C189" s="41"/>
      <c r="D189" s="227" t="s">
        <v>176</v>
      </c>
      <c r="E189" s="41"/>
      <c r="F189" s="228" t="s">
        <v>1549</v>
      </c>
      <c r="G189" s="41"/>
      <c r="H189" s="41"/>
      <c r="I189" s="229"/>
      <c r="J189" s="41"/>
      <c r="K189" s="41"/>
      <c r="L189" s="45"/>
      <c r="M189" s="266"/>
      <c r="N189" s="267"/>
      <c r="O189" s="268"/>
      <c r="P189" s="268"/>
      <c r="Q189" s="268"/>
      <c r="R189" s="268"/>
      <c r="S189" s="268"/>
      <c r="T189" s="26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176</v>
      </c>
      <c r="AU189" s="18" t="s">
        <v>81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Hi5zgVmib5661acDcbGV9eOlibmywHUS2ndN13WcGCfcKVev8Oq/vpTCqiPQNoLHBrl0maGaS6yOzrg0nH/9wA==" hashValue="mBOgJfQB1RcMTcJfDANozATtcd1xZ4OTEnq+d3nAyLwG/XKBtcX99md0fbJGs81pa/p309ki0LAoZi5kX0P92Q==" algorithmName="SHA-512" password="CC35"/>
  <autoFilter ref="C89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1550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1551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ROUND(J91,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ROUND((SUM(BE91:BE113)),  2)</f>
        <v>0</v>
      </c>
      <c r="G37" s="39"/>
      <c r="H37" s="39"/>
      <c r="I37" s="159">
        <v>0.20999999999999999</v>
      </c>
      <c r="J37" s="158">
        <f>ROUND(((SUM(BE91:BE113))*I37),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ROUND((SUM(BF91:BF113)),  2)</f>
        <v>0</v>
      </c>
      <c r="G38" s="39"/>
      <c r="H38" s="39"/>
      <c r="I38" s="159">
        <v>0.14999999999999999</v>
      </c>
      <c r="J38" s="158">
        <f>ROUND(((SUM(BF91:BF113))*I38),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ROUND((SUM(BG91:BG113)),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ROUND((SUM(BH91:BH113)),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ROUND((SUM(BI91:BI113)),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1550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II-06-OSP - Vzduchotechnika - ostatní položky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J91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150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STAVEBNÍ ÚPRAVY BUDOVY PCHO PRO UMÍSTĚNÍ ZAMĚSTNANECKÝCH ŠATEN V 1.P.P.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137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1" customFormat="1" ht="16.5" customHeight="1">
      <c r="B79" s="22"/>
      <c r="C79" s="23"/>
      <c r="D79" s="23"/>
      <c r="E79" s="171" t="s">
        <v>138</v>
      </c>
      <c r="F79" s="23"/>
      <c r="G79" s="23"/>
      <c r="H79" s="23"/>
      <c r="I79" s="23"/>
      <c r="J79" s="23"/>
      <c r="K79" s="23"/>
      <c r="L79" s="21"/>
    </row>
    <row r="80" s="1" customFormat="1" ht="12" customHeight="1">
      <c r="B80" s="22"/>
      <c r="C80" s="33" t="s">
        <v>139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283" t="s">
        <v>1550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1129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E13</f>
        <v>II-06-OSP - Vzduchotechnika - ostatní položky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F16</f>
        <v xml:space="preserve"> </v>
      </c>
      <c r="G85" s="41"/>
      <c r="H85" s="41"/>
      <c r="I85" s="33" t="s">
        <v>23</v>
      </c>
      <c r="J85" s="73" t="str">
        <f>IF(J16="","",J16)</f>
        <v>23. 2. 2022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E19</f>
        <v>Nemocnice ve Frýdku - Místku, p.o.</v>
      </c>
      <c r="G87" s="41"/>
      <c r="H87" s="41"/>
      <c r="I87" s="33" t="s">
        <v>31</v>
      </c>
      <c r="J87" s="37" t="str">
        <f>E25</f>
        <v>FORSING projekt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IF(E22="","",E22)</f>
        <v>Vyplň údaj</v>
      </c>
      <c r="G88" s="41"/>
      <c r="H88" s="41"/>
      <c r="I88" s="33" t="s">
        <v>34</v>
      </c>
      <c r="J88" s="37" t="str">
        <f>E28</f>
        <v>Jindřich Jansa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151</v>
      </c>
      <c r="D90" s="190" t="s">
        <v>57</v>
      </c>
      <c r="E90" s="190" t="s">
        <v>53</v>
      </c>
      <c r="F90" s="190" t="s">
        <v>54</v>
      </c>
      <c r="G90" s="190" t="s">
        <v>152</v>
      </c>
      <c r="H90" s="190" t="s">
        <v>153</v>
      </c>
      <c r="I90" s="190" t="s">
        <v>154</v>
      </c>
      <c r="J90" s="190" t="s">
        <v>143</v>
      </c>
      <c r="K90" s="191" t="s">
        <v>155</v>
      </c>
      <c r="L90" s="192"/>
      <c r="M90" s="93" t="s">
        <v>19</v>
      </c>
      <c r="N90" s="94" t="s">
        <v>42</v>
      </c>
      <c r="O90" s="94" t="s">
        <v>156</v>
      </c>
      <c r="P90" s="94" t="s">
        <v>157</v>
      </c>
      <c r="Q90" s="94" t="s">
        <v>158</v>
      </c>
      <c r="R90" s="94" t="s">
        <v>159</v>
      </c>
      <c r="S90" s="94" t="s">
        <v>160</v>
      </c>
      <c r="T90" s="95" t="s">
        <v>161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162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SUM(P92:P113)</f>
        <v>0</v>
      </c>
      <c r="Q91" s="97"/>
      <c r="R91" s="195">
        <f>SUM(R92:R113)</f>
        <v>0</v>
      </c>
      <c r="S91" s="97"/>
      <c r="T91" s="196">
        <f>SUM(T92:T113)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144</v>
      </c>
      <c r="BK91" s="197">
        <f>SUM(BK92:BK113)</f>
        <v>0</v>
      </c>
    </row>
    <row r="92" s="2" customFormat="1" ht="16.5" customHeight="1">
      <c r="A92" s="39"/>
      <c r="B92" s="40"/>
      <c r="C92" s="214" t="s">
        <v>79</v>
      </c>
      <c r="D92" s="214" t="s">
        <v>169</v>
      </c>
      <c r="E92" s="215" t="s">
        <v>1552</v>
      </c>
      <c r="F92" s="216" t="s">
        <v>1553</v>
      </c>
      <c r="G92" s="217" t="s">
        <v>172</v>
      </c>
      <c r="H92" s="218">
        <v>1</v>
      </c>
      <c r="I92" s="219"/>
      <c r="J92" s="220">
        <f>ROUND(I92*H92,2)</f>
        <v>0</v>
      </c>
      <c r="K92" s="216" t="s">
        <v>19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182</v>
      </c>
      <c r="AT92" s="225" t="s">
        <v>169</v>
      </c>
      <c r="AU92" s="225" t="s">
        <v>72</v>
      </c>
      <c r="AY92" s="18" t="s">
        <v>166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79</v>
      </c>
      <c r="BK92" s="226">
        <f>ROUND(I92*H92,2)</f>
        <v>0</v>
      </c>
      <c r="BL92" s="18" t="s">
        <v>182</v>
      </c>
      <c r="BM92" s="225" t="s">
        <v>81</v>
      </c>
    </row>
    <row r="93" s="2" customFormat="1">
      <c r="A93" s="39"/>
      <c r="B93" s="40"/>
      <c r="C93" s="41"/>
      <c r="D93" s="227" t="s">
        <v>176</v>
      </c>
      <c r="E93" s="41"/>
      <c r="F93" s="228" t="s">
        <v>1553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176</v>
      </c>
      <c r="AU93" s="18" t="s">
        <v>72</v>
      </c>
    </row>
    <row r="94" s="2" customFormat="1" ht="16.5" customHeight="1">
      <c r="A94" s="39"/>
      <c r="B94" s="40"/>
      <c r="C94" s="214" t="s">
        <v>81</v>
      </c>
      <c r="D94" s="214" t="s">
        <v>169</v>
      </c>
      <c r="E94" s="215" t="s">
        <v>1554</v>
      </c>
      <c r="F94" s="216" t="s">
        <v>1555</v>
      </c>
      <c r="G94" s="217" t="s">
        <v>172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182</v>
      </c>
      <c r="AT94" s="225" t="s">
        <v>169</v>
      </c>
      <c r="AU94" s="225" t="s">
        <v>72</v>
      </c>
      <c r="AY94" s="18" t="s">
        <v>166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182</v>
      </c>
      <c r="BM94" s="225" t="s">
        <v>182</v>
      </c>
    </row>
    <row r="95" s="2" customFormat="1">
      <c r="A95" s="39"/>
      <c r="B95" s="40"/>
      <c r="C95" s="41"/>
      <c r="D95" s="227" t="s">
        <v>176</v>
      </c>
      <c r="E95" s="41"/>
      <c r="F95" s="228" t="s">
        <v>1555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176</v>
      </c>
      <c r="AU95" s="18" t="s">
        <v>72</v>
      </c>
    </row>
    <row r="96" s="2" customFormat="1" ht="16.5" customHeight="1">
      <c r="A96" s="39"/>
      <c r="B96" s="40"/>
      <c r="C96" s="214" t="s">
        <v>98</v>
      </c>
      <c r="D96" s="214" t="s">
        <v>169</v>
      </c>
      <c r="E96" s="215" t="s">
        <v>1556</v>
      </c>
      <c r="F96" s="216" t="s">
        <v>1557</v>
      </c>
      <c r="G96" s="217" t="s">
        <v>172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182</v>
      </c>
      <c r="AT96" s="225" t="s">
        <v>169</v>
      </c>
      <c r="AU96" s="225" t="s">
        <v>72</v>
      </c>
      <c r="AY96" s="18" t="s">
        <v>166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182</v>
      </c>
      <c r="BM96" s="225" t="s">
        <v>205</v>
      </c>
    </row>
    <row r="97" s="2" customFormat="1">
      <c r="A97" s="39"/>
      <c r="B97" s="40"/>
      <c r="C97" s="41"/>
      <c r="D97" s="227" t="s">
        <v>176</v>
      </c>
      <c r="E97" s="41"/>
      <c r="F97" s="228" t="s">
        <v>1557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176</v>
      </c>
      <c r="AU97" s="18" t="s">
        <v>72</v>
      </c>
    </row>
    <row r="98" s="2" customFormat="1" ht="16.5" customHeight="1">
      <c r="A98" s="39"/>
      <c r="B98" s="40"/>
      <c r="C98" s="214" t="s">
        <v>182</v>
      </c>
      <c r="D98" s="214" t="s">
        <v>169</v>
      </c>
      <c r="E98" s="215" t="s">
        <v>1558</v>
      </c>
      <c r="F98" s="216" t="s">
        <v>1559</v>
      </c>
      <c r="G98" s="217" t="s">
        <v>172</v>
      </c>
      <c r="H98" s="218">
        <v>1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182</v>
      </c>
      <c r="AT98" s="225" t="s">
        <v>169</v>
      </c>
      <c r="AU98" s="225" t="s">
        <v>72</v>
      </c>
      <c r="AY98" s="18" t="s">
        <v>166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182</v>
      </c>
      <c r="BM98" s="225" t="s">
        <v>215</v>
      </c>
    </row>
    <row r="99" s="2" customFormat="1">
      <c r="A99" s="39"/>
      <c r="B99" s="40"/>
      <c r="C99" s="41"/>
      <c r="D99" s="227" t="s">
        <v>176</v>
      </c>
      <c r="E99" s="41"/>
      <c r="F99" s="228" t="s">
        <v>1559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176</v>
      </c>
      <c r="AU99" s="18" t="s">
        <v>72</v>
      </c>
    </row>
    <row r="100" s="2" customFormat="1" ht="16.5" customHeight="1">
      <c r="A100" s="39"/>
      <c r="B100" s="40"/>
      <c r="C100" s="214" t="s">
        <v>165</v>
      </c>
      <c r="D100" s="214" t="s">
        <v>169</v>
      </c>
      <c r="E100" s="215" t="s">
        <v>1560</v>
      </c>
      <c r="F100" s="216" t="s">
        <v>1561</v>
      </c>
      <c r="G100" s="217" t="s">
        <v>172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182</v>
      </c>
      <c r="AT100" s="225" t="s">
        <v>169</v>
      </c>
      <c r="AU100" s="225" t="s">
        <v>72</v>
      </c>
      <c r="AY100" s="18" t="s">
        <v>166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182</v>
      </c>
      <c r="BM100" s="225" t="s">
        <v>308</v>
      </c>
    </row>
    <row r="101" s="2" customFormat="1">
      <c r="A101" s="39"/>
      <c r="B101" s="40"/>
      <c r="C101" s="41"/>
      <c r="D101" s="227" t="s">
        <v>176</v>
      </c>
      <c r="E101" s="41"/>
      <c r="F101" s="228" t="s">
        <v>1561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176</v>
      </c>
      <c r="AU101" s="18" t="s">
        <v>72</v>
      </c>
    </row>
    <row r="102" s="2" customFormat="1" ht="16.5" customHeight="1">
      <c r="A102" s="39"/>
      <c r="B102" s="40"/>
      <c r="C102" s="214" t="s">
        <v>205</v>
      </c>
      <c r="D102" s="214" t="s">
        <v>169</v>
      </c>
      <c r="E102" s="215" t="s">
        <v>1562</v>
      </c>
      <c r="F102" s="216" t="s">
        <v>1563</v>
      </c>
      <c r="G102" s="217" t="s">
        <v>172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182</v>
      </c>
      <c r="AT102" s="225" t="s">
        <v>169</v>
      </c>
      <c r="AU102" s="225" t="s">
        <v>72</v>
      </c>
      <c r="AY102" s="18" t="s">
        <v>166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182</v>
      </c>
      <c r="BM102" s="225" t="s">
        <v>324</v>
      </c>
    </row>
    <row r="103" s="2" customFormat="1">
      <c r="A103" s="39"/>
      <c r="B103" s="40"/>
      <c r="C103" s="41"/>
      <c r="D103" s="227" t="s">
        <v>176</v>
      </c>
      <c r="E103" s="41"/>
      <c r="F103" s="228" t="s">
        <v>1563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72</v>
      </c>
    </row>
    <row r="104" s="2" customFormat="1" ht="16.5" customHeight="1">
      <c r="A104" s="39"/>
      <c r="B104" s="40"/>
      <c r="C104" s="214" t="s">
        <v>210</v>
      </c>
      <c r="D104" s="214" t="s">
        <v>169</v>
      </c>
      <c r="E104" s="215" t="s">
        <v>1564</v>
      </c>
      <c r="F104" s="216" t="s">
        <v>1565</v>
      </c>
      <c r="G104" s="217" t="s">
        <v>172</v>
      </c>
      <c r="H104" s="218">
        <v>1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182</v>
      </c>
      <c r="AT104" s="225" t="s">
        <v>169</v>
      </c>
      <c r="AU104" s="225" t="s">
        <v>72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182</v>
      </c>
      <c r="BM104" s="225" t="s">
        <v>339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1565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72</v>
      </c>
    </row>
    <row r="106" s="2" customFormat="1" ht="16.5" customHeight="1">
      <c r="A106" s="39"/>
      <c r="B106" s="40"/>
      <c r="C106" s="214" t="s">
        <v>215</v>
      </c>
      <c r="D106" s="214" t="s">
        <v>169</v>
      </c>
      <c r="E106" s="215" t="s">
        <v>1566</v>
      </c>
      <c r="F106" s="216" t="s">
        <v>1567</v>
      </c>
      <c r="G106" s="217" t="s">
        <v>172</v>
      </c>
      <c r="H106" s="218">
        <v>1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182</v>
      </c>
      <c r="AT106" s="225" t="s">
        <v>169</v>
      </c>
      <c r="AU106" s="225" t="s">
        <v>72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182</v>
      </c>
      <c r="BM106" s="225" t="s">
        <v>352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1567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72</v>
      </c>
    </row>
    <row r="108" s="2" customFormat="1" ht="16.5" customHeight="1">
      <c r="A108" s="39"/>
      <c r="B108" s="40"/>
      <c r="C108" s="214" t="s">
        <v>223</v>
      </c>
      <c r="D108" s="214" t="s">
        <v>169</v>
      </c>
      <c r="E108" s="215" t="s">
        <v>1568</v>
      </c>
      <c r="F108" s="216" t="s">
        <v>1569</v>
      </c>
      <c r="G108" s="217" t="s">
        <v>172</v>
      </c>
      <c r="H108" s="218">
        <v>1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182</v>
      </c>
      <c r="AT108" s="225" t="s">
        <v>169</v>
      </c>
      <c r="AU108" s="225" t="s">
        <v>72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182</v>
      </c>
      <c r="BM108" s="225" t="s">
        <v>372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1569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72</v>
      </c>
    </row>
    <row r="110" s="2" customFormat="1" ht="16.5" customHeight="1">
      <c r="A110" s="39"/>
      <c r="B110" s="40"/>
      <c r="C110" s="214" t="s">
        <v>308</v>
      </c>
      <c r="D110" s="214" t="s">
        <v>169</v>
      </c>
      <c r="E110" s="215" t="s">
        <v>1570</v>
      </c>
      <c r="F110" s="216" t="s">
        <v>1571</v>
      </c>
      <c r="G110" s="217" t="s">
        <v>172</v>
      </c>
      <c r="H110" s="218">
        <v>1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182</v>
      </c>
      <c r="AT110" s="225" t="s">
        <v>169</v>
      </c>
      <c r="AU110" s="225" t="s">
        <v>72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182</v>
      </c>
      <c r="BM110" s="225" t="s">
        <v>323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1571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72</v>
      </c>
    </row>
    <row r="112" s="2" customFormat="1" ht="16.5" customHeight="1">
      <c r="A112" s="39"/>
      <c r="B112" s="40"/>
      <c r="C112" s="214" t="s">
        <v>316</v>
      </c>
      <c r="D112" s="214" t="s">
        <v>169</v>
      </c>
      <c r="E112" s="215" t="s">
        <v>1572</v>
      </c>
      <c r="F112" s="216" t="s">
        <v>1573</v>
      </c>
      <c r="G112" s="217" t="s">
        <v>172</v>
      </c>
      <c r="H112" s="218">
        <v>1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182</v>
      </c>
      <c r="AT112" s="225" t="s">
        <v>169</v>
      </c>
      <c r="AU112" s="225" t="s">
        <v>72</v>
      </c>
      <c r="AY112" s="18" t="s">
        <v>166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182</v>
      </c>
      <c r="BM112" s="225" t="s">
        <v>400</v>
      </c>
    </row>
    <row r="113" s="2" customFormat="1">
      <c r="A113" s="39"/>
      <c r="B113" s="40"/>
      <c r="C113" s="41"/>
      <c r="D113" s="227" t="s">
        <v>176</v>
      </c>
      <c r="E113" s="41"/>
      <c r="F113" s="228" t="s">
        <v>1573</v>
      </c>
      <c r="G113" s="41"/>
      <c r="H113" s="41"/>
      <c r="I113" s="229"/>
      <c r="J113" s="41"/>
      <c r="K113" s="41"/>
      <c r="L113" s="45"/>
      <c r="M113" s="266"/>
      <c r="N113" s="267"/>
      <c r="O113" s="268"/>
      <c r="P113" s="268"/>
      <c r="Q113" s="268"/>
      <c r="R113" s="268"/>
      <c r="S113" s="268"/>
      <c r="T113" s="26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176</v>
      </c>
      <c r="AU113" s="18" t="s">
        <v>72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FkaM3/lAygmLWDnvqSHBLfvWWKfvdaRO0r1X5moYzUUu8ReutUUQY74FpZ51q1gvIt/XummRcHDPgqHPwQkl4w==" hashValue="bOtY3I5yV/kWDWOVF3fJL8qgsm8IUrw/GLNDcAjShMWivK5ZQe19Wk/RKfNQv+WRKIAe2YShsdFRCIItUFoz/Q==" algorithmName="SHA-512" password="CC35"/>
  <autoFilter ref="C90:K11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1550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1574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ROUND(J92,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ROUND((SUM(BE92:BE157)),  2)</f>
        <v>0</v>
      </c>
      <c r="G37" s="39"/>
      <c r="H37" s="39"/>
      <c r="I37" s="159">
        <v>0.20999999999999999</v>
      </c>
      <c r="J37" s="158">
        <f>ROUND(((SUM(BE92:BE157))*I37),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ROUND((SUM(BF92:BF157)),  2)</f>
        <v>0</v>
      </c>
      <c r="G38" s="39"/>
      <c r="H38" s="39"/>
      <c r="I38" s="159">
        <v>0.14999999999999999</v>
      </c>
      <c r="J38" s="158">
        <f>ROUND(((SUM(BF92:BF157))*I38),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ROUND((SUM(BG92:BG157)),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ROUND((SUM(BH92:BH157)),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ROUND((SUM(BI92:BI157)),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1550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II-06-ZČ2A - Vzduchotechnika - zařízení č.2A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1575</v>
      </c>
      <c r="E68" s="179"/>
      <c r="F68" s="179"/>
      <c r="G68" s="179"/>
      <c r="H68" s="179"/>
      <c r="I68" s="179"/>
      <c r="J68" s="180">
        <f>J93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PCHO PRO UMÍSTĚNÍ ZAMĚSTNANECKÝCH ŠATEN V 1.P.P.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1" t="s">
        <v>138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139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283" t="s">
        <v>1550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1129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II-06-ZČ2A - Vzduchotechnika - zařízení č.2A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 xml:space="preserve"> </v>
      </c>
      <c r="G86" s="41"/>
      <c r="H86" s="41"/>
      <c r="I86" s="33" t="s">
        <v>23</v>
      </c>
      <c r="J86" s="73" t="str">
        <f>IF(J16="","",J16)</f>
        <v>23. 2. 2022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E19</f>
        <v>Nemocnice ve Frýdku - Místku, p.o.</v>
      </c>
      <c r="G88" s="41"/>
      <c r="H88" s="41"/>
      <c r="I88" s="33" t="s">
        <v>31</v>
      </c>
      <c r="J88" s="37" t="str">
        <f>E25</f>
        <v>FORSING projekt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34</v>
      </c>
      <c r="J89" s="37" t="str">
        <f>E28</f>
        <v>Jindřich Jansa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151</v>
      </c>
      <c r="D91" s="190" t="s">
        <v>57</v>
      </c>
      <c r="E91" s="190" t="s">
        <v>53</v>
      </c>
      <c r="F91" s="190" t="s">
        <v>54</v>
      </c>
      <c r="G91" s="190" t="s">
        <v>152</v>
      </c>
      <c r="H91" s="190" t="s">
        <v>153</v>
      </c>
      <c r="I91" s="190" t="s">
        <v>154</v>
      </c>
      <c r="J91" s="190" t="s">
        <v>143</v>
      </c>
      <c r="K91" s="191" t="s">
        <v>155</v>
      </c>
      <c r="L91" s="192"/>
      <c r="M91" s="93" t="s">
        <v>19</v>
      </c>
      <c r="N91" s="94" t="s">
        <v>42</v>
      </c>
      <c r="O91" s="94" t="s">
        <v>156</v>
      </c>
      <c r="P91" s="94" t="s">
        <v>157</v>
      </c>
      <c r="Q91" s="94" t="s">
        <v>158</v>
      </c>
      <c r="R91" s="94" t="s">
        <v>159</v>
      </c>
      <c r="S91" s="94" t="s">
        <v>160</v>
      </c>
      <c r="T91" s="95" t="s">
        <v>161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162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0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144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1136</v>
      </c>
      <c r="F93" s="201" t="s">
        <v>1576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SUM(P94:P157)</f>
        <v>0</v>
      </c>
      <c r="Q93" s="206"/>
      <c r="R93" s="207">
        <f>SUM(R94:R157)</f>
        <v>0</v>
      </c>
      <c r="S93" s="206"/>
      <c r="T93" s="208">
        <f>SUM(T94:T157)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166</v>
      </c>
      <c r="BK93" s="211">
        <f>SUM(BK94:BK157)</f>
        <v>0</v>
      </c>
    </row>
    <row r="94" s="2" customFormat="1" ht="37.8" customHeight="1">
      <c r="A94" s="39"/>
      <c r="B94" s="40"/>
      <c r="C94" s="214" t="s">
        <v>79</v>
      </c>
      <c r="D94" s="214" t="s">
        <v>169</v>
      </c>
      <c r="E94" s="215" t="s">
        <v>1577</v>
      </c>
      <c r="F94" s="216" t="s">
        <v>1578</v>
      </c>
      <c r="G94" s="217" t="s">
        <v>172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182</v>
      </c>
      <c r="AT94" s="225" t="s">
        <v>169</v>
      </c>
      <c r="AU94" s="225" t="s">
        <v>79</v>
      </c>
      <c r="AY94" s="18" t="s">
        <v>166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182</v>
      </c>
      <c r="BM94" s="225" t="s">
        <v>81</v>
      </c>
    </row>
    <row r="95" s="2" customFormat="1">
      <c r="A95" s="39"/>
      <c r="B95" s="40"/>
      <c r="C95" s="41"/>
      <c r="D95" s="227" t="s">
        <v>176</v>
      </c>
      <c r="E95" s="41"/>
      <c r="F95" s="228" t="s">
        <v>1579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176</v>
      </c>
      <c r="AU95" s="18" t="s">
        <v>79</v>
      </c>
    </row>
    <row r="96" s="2" customFormat="1" ht="16.5" customHeight="1">
      <c r="A96" s="39"/>
      <c r="B96" s="40"/>
      <c r="C96" s="214" t="s">
        <v>81</v>
      </c>
      <c r="D96" s="214" t="s">
        <v>169</v>
      </c>
      <c r="E96" s="215" t="s">
        <v>1580</v>
      </c>
      <c r="F96" s="216" t="s">
        <v>1581</v>
      </c>
      <c r="G96" s="217" t="s">
        <v>1141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182</v>
      </c>
      <c r="AT96" s="225" t="s">
        <v>169</v>
      </c>
      <c r="AU96" s="225" t="s">
        <v>79</v>
      </c>
      <c r="AY96" s="18" t="s">
        <v>166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182</v>
      </c>
      <c r="BM96" s="225" t="s">
        <v>182</v>
      </c>
    </row>
    <row r="97" s="2" customFormat="1">
      <c r="A97" s="39"/>
      <c r="B97" s="40"/>
      <c r="C97" s="41"/>
      <c r="D97" s="227" t="s">
        <v>176</v>
      </c>
      <c r="E97" s="41"/>
      <c r="F97" s="228" t="s">
        <v>1581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176</v>
      </c>
      <c r="AU97" s="18" t="s">
        <v>79</v>
      </c>
    </row>
    <row r="98" s="2" customFormat="1" ht="16.5" customHeight="1">
      <c r="A98" s="39"/>
      <c r="B98" s="40"/>
      <c r="C98" s="214" t="s">
        <v>98</v>
      </c>
      <c r="D98" s="214" t="s">
        <v>169</v>
      </c>
      <c r="E98" s="215" t="s">
        <v>1582</v>
      </c>
      <c r="F98" s="216" t="s">
        <v>1583</v>
      </c>
      <c r="G98" s="217" t="s">
        <v>1141</v>
      </c>
      <c r="H98" s="218">
        <v>1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182</v>
      </c>
      <c r="AT98" s="225" t="s">
        <v>169</v>
      </c>
      <c r="AU98" s="225" t="s">
        <v>79</v>
      </c>
      <c r="AY98" s="18" t="s">
        <v>166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182</v>
      </c>
      <c r="BM98" s="225" t="s">
        <v>205</v>
      </c>
    </row>
    <row r="99" s="2" customFormat="1">
      <c r="A99" s="39"/>
      <c r="B99" s="40"/>
      <c r="C99" s="41"/>
      <c r="D99" s="227" t="s">
        <v>176</v>
      </c>
      <c r="E99" s="41"/>
      <c r="F99" s="228" t="s">
        <v>1583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176</v>
      </c>
      <c r="AU99" s="18" t="s">
        <v>79</v>
      </c>
    </row>
    <row r="100" s="2" customFormat="1" ht="16.5" customHeight="1">
      <c r="A100" s="39"/>
      <c r="B100" s="40"/>
      <c r="C100" s="214" t="s">
        <v>182</v>
      </c>
      <c r="D100" s="214" t="s">
        <v>169</v>
      </c>
      <c r="E100" s="215" t="s">
        <v>1584</v>
      </c>
      <c r="F100" s="216" t="s">
        <v>1585</v>
      </c>
      <c r="G100" s="217" t="s">
        <v>172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182</v>
      </c>
      <c r="AT100" s="225" t="s">
        <v>169</v>
      </c>
      <c r="AU100" s="225" t="s">
        <v>79</v>
      </c>
      <c r="AY100" s="18" t="s">
        <v>166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182</v>
      </c>
      <c r="BM100" s="225" t="s">
        <v>215</v>
      </c>
    </row>
    <row r="101" s="2" customFormat="1">
      <c r="A101" s="39"/>
      <c r="B101" s="40"/>
      <c r="C101" s="41"/>
      <c r="D101" s="227" t="s">
        <v>176</v>
      </c>
      <c r="E101" s="41"/>
      <c r="F101" s="228" t="s">
        <v>1586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176</v>
      </c>
      <c r="AU101" s="18" t="s">
        <v>79</v>
      </c>
    </row>
    <row r="102" s="2" customFormat="1" ht="16.5" customHeight="1">
      <c r="A102" s="39"/>
      <c r="B102" s="40"/>
      <c r="C102" s="214" t="s">
        <v>165</v>
      </c>
      <c r="D102" s="214" t="s">
        <v>169</v>
      </c>
      <c r="E102" s="215" t="s">
        <v>1587</v>
      </c>
      <c r="F102" s="216" t="s">
        <v>1588</v>
      </c>
      <c r="G102" s="217" t="s">
        <v>172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182</v>
      </c>
      <c r="AT102" s="225" t="s">
        <v>169</v>
      </c>
      <c r="AU102" s="225" t="s">
        <v>79</v>
      </c>
      <c r="AY102" s="18" t="s">
        <v>166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182</v>
      </c>
      <c r="BM102" s="225" t="s">
        <v>308</v>
      </c>
    </row>
    <row r="103" s="2" customFormat="1">
      <c r="A103" s="39"/>
      <c r="B103" s="40"/>
      <c r="C103" s="41"/>
      <c r="D103" s="227" t="s">
        <v>176</v>
      </c>
      <c r="E103" s="41"/>
      <c r="F103" s="228" t="s">
        <v>1588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79</v>
      </c>
    </row>
    <row r="104" s="2" customFormat="1" ht="16.5" customHeight="1">
      <c r="A104" s="39"/>
      <c r="B104" s="40"/>
      <c r="C104" s="214" t="s">
        <v>205</v>
      </c>
      <c r="D104" s="214" t="s">
        <v>169</v>
      </c>
      <c r="E104" s="215" t="s">
        <v>1589</v>
      </c>
      <c r="F104" s="216" t="s">
        <v>1590</v>
      </c>
      <c r="G104" s="217" t="s">
        <v>172</v>
      </c>
      <c r="H104" s="218">
        <v>1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182</v>
      </c>
      <c r="AT104" s="225" t="s">
        <v>169</v>
      </c>
      <c r="AU104" s="225" t="s">
        <v>79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182</v>
      </c>
      <c r="BM104" s="225" t="s">
        <v>324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1590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79</v>
      </c>
    </row>
    <row r="106" s="2" customFormat="1" ht="16.5" customHeight="1">
      <c r="A106" s="39"/>
      <c r="B106" s="40"/>
      <c r="C106" s="214" t="s">
        <v>210</v>
      </c>
      <c r="D106" s="214" t="s">
        <v>169</v>
      </c>
      <c r="E106" s="215" t="s">
        <v>1591</v>
      </c>
      <c r="F106" s="216" t="s">
        <v>1592</v>
      </c>
      <c r="G106" s="217" t="s">
        <v>1141</v>
      </c>
      <c r="H106" s="218">
        <v>4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182</v>
      </c>
      <c r="AT106" s="225" t="s">
        <v>169</v>
      </c>
      <c r="AU106" s="225" t="s">
        <v>79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182</v>
      </c>
      <c r="BM106" s="225" t="s">
        <v>339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1592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79</v>
      </c>
    </row>
    <row r="108" s="2" customFormat="1" ht="33" customHeight="1">
      <c r="A108" s="39"/>
      <c r="B108" s="40"/>
      <c r="C108" s="214" t="s">
        <v>215</v>
      </c>
      <c r="D108" s="214" t="s">
        <v>169</v>
      </c>
      <c r="E108" s="215" t="s">
        <v>1593</v>
      </c>
      <c r="F108" s="216" t="s">
        <v>1594</v>
      </c>
      <c r="G108" s="217" t="s">
        <v>1141</v>
      </c>
      <c r="H108" s="218">
        <v>1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182</v>
      </c>
      <c r="AT108" s="225" t="s">
        <v>169</v>
      </c>
      <c r="AU108" s="225" t="s">
        <v>79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182</v>
      </c>
      <c r="BM108" s="225" t="s">
        <v>352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1594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79</v>
      </c>
    </row>
    <row r="110" s="2" customFormat="1" ht="24.15" customHeight="1">
      <c r="A110" s="39"/>
      <c r="B110" s="40"/>
      <c r="C110" s="214" t="s">
        <v>223</v>
      </c>
      <c r="D110" s="214" t="s">
        <v>169</v>
      </c>
      <c r="E110" s="215" t="s">
        <v>1595</v>
      </c>
      <c r="F110" s="216" t="s">
        <v>1596</v>
      </c>
      <c r="G110" s="217" t="s">
        <v>1141</v>
      </c>
      <c r="H110" s="218">
        <v>6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182</v>
      </c>
      <c r="AT110" s="225" t="s">
        <v>169</v>
      </c>
      <c r="AU110" s="225" t="s">
        <v>79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182</v>
      </c>
      <c r="BM110" s="225" t="s">
        <v>372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1597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79</v>
      </c>
    </row>
    <row r="112" s="2" customFormat="1" ht="24.15" customHeight="1">
      <c r="A112" s="39"/>
      <c r="B112" s="40"/>
      <c r="C112" s="214" t="s">
        <v>308</v>
      </c>
      <c r="D112" s="214" t="s">
        <v>169</v>
      </c>
      <c r="E112" s="215" t="s">
        <v>1598</v>
      </c>
      <c r="F112" s="216" t="s">
        <v>1599</v>
      </c>
      <c r="G112" s="217" t="s">
        <v>1141</v>
      </c>
      <c r="H112" s="218">
        <v>3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182</v>
      </c>
      <c r="AT112" s="225" t="s">
        <v>169</v>
      </c>
      <c r="AU112" s="225" t="s">
        <v>79</v>
      </c>
      <c r="AY112" s="18" t="s">
        <v>166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182</v>
      </c>
      <c r="BM112" s="225" t="s">
        <v>323</v>
      </c>
    </row>
    <row r="113" s="2" customFormat="1">
      <c r="A113" s="39"/>
      <c r="B113" s="40"/>
      <c r="C113" s="41"/>
      <c r="D113" s="227" t="s">
        <v>176</v>
      </c>
      <c r="E113" s="41"/>
      <c r="F113" s="228" t="s">
        <v>1599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176</v>
      </c>
      <c r="AU113" s="18" t="s">
        <v>79</v>
      </c>
    </row>
    <row r="114" s="2" customFormat="1" ht="16.5" customHeight="1">
      <c r="A114" s="39"/>
      <c r="B114" s="40"/>
      <c r="C114" s="214" t="s">
        <v>316</v>
      </c>
      <c r="D114" s="214" t="s">
        <v>169</v>
      </c>
      <c r="E114" s="215" t="s">
        <v>1600</v>
      </c>
      <c r="F114" s="216" t="s">
        <v>1601</v>
      </c>
      <c r="G114" s="217" t="s">
        <v>1141</v>
      </c>
      <c r="H114" s="218">
        <v>5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182</v>
      </c>
      <c r="AT114" s="225" t="s">
        <v>169</v>
      </c>
      <c r="AU114" s="225" t="s">
        <v>79</v>
      </c>
      <c r="AY114" s="18" t="s">
        <v>166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182</v>
      </c>
      <c r="BM114" s="225" t="s">
        <v>400</v>
      </c>
    </row>
    <row r="115" s="2" customFormat="1">
      <c r="A115" s="39"/>
      <c r="B115" s="40"/>
      <c r="C115" s="41"/>
      <c r="D115" s="227" t="s">
        <v>176</v>
      </c>
      <c r="E115" s="41"/>
      <c r="F115" s="228" t="s">
        <v>1601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176</v>
      </c>
      <c r="AU115" s="18" t="s">
        <v>79</v>
      </c>
    </row>
    <row r="116" s="2" customFormat="1" ht="16.5" customHeight="1">
      <c r="A116" s="39"/>
      <c r="B116" s="40"/>
      <c r="C116" s="214" t="s">
        <v>324</v>
      </c>
      <c r="D116" s="214" t="s">
        <v>169</v>
      </c>
      <c r="E116" s="215" t="s">
        <v>1602</v>
      </c>
      <c r="F116" s="216" t="s">
        <v>1603</v>
      </c>
      <c r="G116" s="217" t="s">
        <v>1141</v>
      </c>
      <c r="H116" s="218">
        <v>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182</v>
      </c>
      <c r="AT116" s="225" t="s">
        <v>169</v>
      </c>
      <c r="AU116" s="225" t="s">
        <v>79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182</v>
      </c>
      <c r="BM116" s="225" t="s">
        <v>412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1603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79</v>
      </c>
    </row>
    <row r="118" s="2" customFormat="1" ht="16.5" customHeight="1">
      <c r="A118" s="39"/>
      <c r="B118" s="40"/>
      <c r="C118" s="214" t="s">
        <v>332</v>
      </c>
      <c r="D118" s="214" t="s">
        <v>169</v>
      </c>
      <c r="E118" s="215" t="s">
        <v>1604</v>
      </c>
      <c r="F118" s="216" t="s">
        <v>1605</v>
      </c>
      <c r="G118" s="217" t="s">
        <v>1141</v>
      </c>
      <c r="H118" s="218">
        <v>4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182</v>
      </c>
      <c r="AT118" s="225" t="s">
        <v>169</v>
      </c>
      <c r="AU118" s="225" t="s">
        <v>79</v>
      </c>
      <c r="AY118" s="18" t="s">
        <v>166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182</v>
      </c>
      <c r="BM118" s="225" t="s">
        <v>426</v>
      </c>
    </row>
    <row r="119" s="2" customFormat="1">
      <c r="A119" s="39"/>
      <c r="B119" s="40"/>
      <c r="C119" s="41"/>
      <c r="D119" s="227" t="s">
        <v>176</v>
      </c>
      <c r="E119" s="41"/>
      <c r="F119" s="228" t="s">
        <v>1605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176</v>
      </c>
      <c r="AU119" s="18" t="s">
        <v>79</v>
      </c>
    </row>
    <row r="120" s="2" customFormat="1" ht="16.5" customHeight="1">
      <c r="A120" s="39"/>
      <c r="B120" s="40"/>
      <c r="C120" s="214" t="s">
        <v>339</v>
      </c>
      <c r="D120" s="214" t="s">
        <v>169</v>
      </c>
      <c r="E120" s="215" t="s">
        <v>1606</v>
      </c>
      <c r="F120" s="216" t="s">
        <v>1607</v>
      </c>
      <c r="G120" s="217" t="s">
        <v>172</v>
      </c>
      <c r="H120" s="218">
        <v>1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182</v>
      </c>
      <c r="AT120" s="225" t="s">
        <v>169</v>
      </c>
      <c r="AU120" s="225" t="s">
        <v>79</v>
      </c>
      <c r="AY120" s="18" t="s">
        <v>166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182</v>
      </c>
      <c r="BM120" s="225" t="s">
        <v>441</v>
      </c>
    </row>
    <row r="121" s="2" customFormat="1">
      <c r="A121" s="39"/>
      <c r="B121" s="40"/>
      <c r="C121" s="41"/>
      <c r="D121" s="227" t="s">
        <v>176</v>
      </c>
      <c r="E121" s="41"/>
      <c r="F121" s="228" t="s">
        <v>1607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176</v>
      </c>
      <c r="AU121" s="18" t="s">
        <v>79</v>
      </c>
    </row>
    <row r="122" s="2" customFormat="1" ht="16.5" customHeight="1">
      <c r="A122" s="39"/>
      <c r="B122" s="40"/>
      <c r="C122" s="214" t="s">
        <v>8</v>
      </c>
      <c r="D122" s="214" t="s">
        <v>169</v>
      </c>
      <c r="E122" s="215" t="s">
        <v>1608</v>
      </c>
      <c r="F122" s="216" t="s">
        <v>1609</v>
      </c>
      <c r="G122" s="217" t="s">
        <v>1141</v>
      </c>
      <c r="H122" s="218">
        <v>2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182</v>
      </c>
      <c r="AT122" s="225" t="s">
        <v>169</v>
      </c>
      <c r="AU122" s="225" t="s">
        <v>79</v>
      </c>
      <c r="AY122" s="18" t="s">
        <v>166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182</v>
      </c>
      <c r="BM122" s="225" t="s">
        <v>315</v>
      </c>
    </row>
    <row r="123" s="2" customFormat="1">
      <c r="A123" s="39"/>
      <c r="B123" s="40"/>
      <c r="C123" s="41"/>
      <c r="D123" s="227" t="s">
        <v>176</v>
      </c>
      <c r="E123" s="41"/>
      <c r="F123" s="228" t="s">
        <v>1609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176</v>
      </c>
      <c r="AU123" s="18" t="s">
        <v>79</v>
      </c>
    </row>
    <row r="124" s="2" customFormat="1" ht="16.5" customHeight="1">
      <c r="A124" s="39"/>
      <c r="B124" s="40"/>
      <c r="C124" s="214" t="s">
        <v>352</v>
      </c>
      <c r="D124" s="214" t="s">
        <v>169</v>
      </c>
      <c r="E124" s="215" t="s">
        <v>1610</v>
      </c>
      <c r="F124" s="216" t="s">
        <v>1611</v>
      </c>
      <c r="G124" s="217" t="s">
        <v>1141</v>
      </c>
      <c r="H124" s="218">
        <v>3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182</v>
      </c>
      <c r="AT124" s="225" t="s">
        <v>169</v>
      </c>
      <c r="AU124" s="225" t="s">
        <v>79</v>
      </c>
      <c r="AY124" s="18" t="s">
        <v>166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182</v>
      </c>
      <c r="BM124" s="225" t="s">
        <v>475</v>
      </c>
    </row>
    <row r="125" s="2" customFormat="1">
      <c r="A125" s="39"/>
      <c r="B125" s="40"/>
      <c r="C125" s="41"/>
      <c r="D125" s="227" t="s">
        <v>176</v>
      </c>
      <c r="E125" s="41"/>
      <c r="F125" s="228" t="s">
        <v>1611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176</v>
      </c>
      <c r="AU125" s="18" t="s">
        <v>79</v>
      </c>
    </row>
    <row r="126" s="2" customFormat="1" ht="16.5" customHeight="1">
      <c r="A126" s="39"/>
      <c r="B126" s="40"/>
      <c r="C126" s="214" t="s">
        <v>360</v>
      </c>
      <c r="D126" s="214" t="s">
        <v>169</v>
      </c>
      <c r="E126" s="215" t="s">
        <v>1612</v>
      </c>
      <c r="F126" s="216" t="s">
        <v>1613</v>
      </c>
      <c r="G126" s="217" t="s">
        <v>1141</v>
      </c>
      <c r="H126" s="218">
        <v>2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182</v>
      </c>
      <c r="AT126" s="225" t="s">
        <v>169</v>
      </c>
      <c r="AU126" s="225" t="s">
        <v>79</v>
      </c>
      <c r="AY126" s="18" t="s">
        <v>166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182</v>
      </c>
      <c r="BM126" s="225" t="s">
        <v>487</v>
      </c>
    </row>
    <row r="127" s="2" customFormat="1">
      <c r="A127" s="39"/>
      <c r="B127" s="40"/>
      <c r="C127" s="41"/>
      <c r="D127" s="227" t="s">
        <v>176</v>
      </c>
      <c r="E127" s="41"/>
      <c r="F127" s="228" t="s">
        <v>1613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176</v>
      </c>
      <c r="AU127" s="18" t="s">
        <v>79</v>
      </c>
    </row>
    <row r="128" s="2" customFormat="1" ht="16.5" customHeight="1">
      <c r="A128" s="39"/>
      <c r="B128" s="40"/>
      <c r="C128" s="214" t="s">
        <v>372</v>
      </c>
      <c r="D128" s="214" t="s">
        <v>169</v>
      </c>
      <c r="E128" s="215" t="s">
        <v>1614</v>
      </c>
      <c r="F128" s="216" t="s">
        <v>1615</v>
      </c>
      <c r="G128" s="217" t="s">
        <v>1141</v>
      </c>
      <c r="H128" s="218">
        <v>5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182</v>
      </c>
      <c r="AT128" s="225" t="s">
        <v>169</v>
      </c>
      <c r="AU128" s="225" t="s">
        <v>79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182</v>
      </c>
      <c r="BM128" s="225" t="s">
        <v>500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1615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79</v>
      </c>
    </row>
    <row r="130" s="2" customFormat="1" ht="16.5" customHeight="1">
      <c r="A130" s="39"/>
      <c r="B130" s="40"/>
      <c r="C130" s="214" t="s">
        <v>380</v>
      </c>
      <c r="D130" s="214" t="s">
        <v>169</v>
      </c>
      <c r="E130" s="215" t="s">
        <v>1616</v>
      </c>
      <c r="F130" s="216" t="s">
        <v>1617</v>
      </c>
      <c r="G130" s="217" t="s">
        <v>1141</v>
      </c>
      <c r="H130" s="218">
        <v>1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182</v>
      </c>
      <c r="AT130" s="225" t="s">
        <v>169</v>
      </c>
      <c r="AU130" s="225" t="s">
        <v>79</v>
      </c>
      <c r="AY130" s="18" t="s">
        <v>166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182</v>
      </c>
      <c r="BM130" s="225" t="s">
        <v>515</v>
      </c>
    </row>
    <row r="131" s="2" customFormat="1">
      <c r="A131" s="39"/>
      <c r="B131" s="40"/>
      <c r="C131" s="41"/>
      <c r="D131" s="227" t="s">
        <v>176</v>
      </c>
      <c r="E131" s="41"/>
      <c r="F131" s="228" t="s">
        <v>1617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79</v>
      </c>
    </row>
    <row r="132" s="2" customFormat="1" ht="16.5" customHeight="1">
      <c r="A132" s="39"/>
      <c r="B132" s="40"/>
      <c r="C132" s="214" t="s">
        <v>323</v>
      </c>
      <c r="D132" s="214" t="s">
        <v>169</v>
      </c>
      <c r="E132" s="215" t="s">
        <v>1618</v>
      </c>
      <c r="F132" s="216" t="s">
        <v>1619</v>
      </c>
      <c r="G132" s="217" t="s">
        <v>1141</v>
      </c>
      <c r="H132" s="218">
        <v>4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79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531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1619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79</v>
      </c>
    </row>
    <row r="134" s="2" customFormat="1" ht="16.5" customHeight="1">
      <c r="A134" s="39"/>
      <c r="B134" s="40"/>
      <c r="C134" s="214" t="s">
        <v>7</v>
      </c>
      <c r="D134" s="214" t="s">
        <v>169</v>
      </c>
      <c r="E134" s="215" t="s">
        <v>1620</v>
      </c>
      <c r="F134" s="216" t="s">
        <v>1621</v>
      </c>
      <c r="G134" s="217" t="s">
        <v>1141</v>
      </c>
      <c r="H134" s="218">
        <v>9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182</v>
      </c>
      <c r="AT134" s="225" t="s">
        <v>169</v>
      </c>
      <c r="AU134" s="225" t="s">
        <v>79</v>
      </c>
      <c r="AY134" s="18" t="s">
        <v>166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182</v>
      </c>
      <c r="BM134" s="225" t="s">
        <v>542</v>
      </c>
    </row>
    <row r="135" s="2" customFormat="1">
      <c r="A135" s="39"/>
      <c r="B135" s="40"/>
      <c r="C135" s="41"/>
      <c r="D135" s="227" t="s">
        <v>176</v>
      </c>
      <c r="E135" s="41"/>
      <c r="F135" s="228" t="s">
        <v>1621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176</v>
      </c>
      <c r="AU135" s="18" t="s">
        <v>79</v>
      </c>
    </row>
    <row r="136" s="2" customFormat="1" ht="16.5" customHeight="1">
      <c r="A136" s="39"/>
      <c r="B136" s="40"/>
      <c r="C136" s="214" t="s">
        <v>400</v>
      </c>
      <c r="D136" s="214" t="s">
        <v>169</v>
      </c>
      <c r="E136" s="215" t="s">
        <v>1622</v>
      </c>
      <c r="F136" s="216" t="s">
        <v>1623</v>
      </c>
      <c r="G136" s="217" t="s">
        <v>247</v>
      </c>
      <c r="H136" s="218">
        <v>30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182</v>
      </c>
      <c r="AT136" s="225" t="s">
        <v>169</v>
      </c>
      <c r="AU136" s="225" t="s">
        <v>79</v>
      </c>
      <c r="AY136" s="18" t="s">
        <v>166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182</v>
      </c>
      <c r="BM136" s="225" t="s">
        <v>558</v>
      </c>
    </row>
    <row r="137" s="2" customFormat="1">
      <c r="A137" s="39"/>
      <c r="B137" s="40"/>
      <c r="C137" s="41"/>
      <c r="D137" s="227" t="s">
        <v>176</v>
      </c>
      <c r="E137" s="41"/>
      <c r="F137" s="228" t="s">
        <v>1623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176</v>
      </c>
      <c r="AU137" s="18" t="s">
        <v>79</v>
      </c>
    </row>
    <row r="138" s="2" customFormat="1" ht="16.5" customHeight="1">
      <c r="A138" s="39"/>
      <c r="B138" s="40"/>
      <c r="C138" s="214" t="s">
        <v>405</v>
      </c>
      <c r="D138" s="214" t="s">
        <v>169</v>
      </c>
      <c r="E138" s="215" t="s">
        <v>1624</v>
      </c>
      <c r="F138" s="216" t="s">
        <v>1625</v>
      </c>
      <c r="G138" s="217" t="s">
        <v>478</v>
      </c>
      <c r="H138" s="218">
        <v>24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182</v>
      </c>
      <c r="AT138" s="225" t="s">
        <v>169</v>
      </c>
      <c r="AU138" s="225" t="s">
        <v>79</v>
      </c>
      <c r="AY138" s="18" t="s">
        <v>166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182</v>
      </c>
      <c r="BM138" s="225" t="s">
        <v>573</v>
      </c>
    </row>
    <row r="139" s="2" customFormat="1">
      <c r="A139" s="39"/>
      <c r="B139" s="40"/>
      <c r="C139" s="41"/>
      <c r="D139" s="227" t="s">
        <v>176</v>
      </c>
      <c r="E139" s="41"/>
      <c r="F139" s="228" t="s">
        <v>1625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176</v>
      </c>
      <c r="AU139" s="18" t="s">
        <v>79</v>
      </c>
    </row>
    <row r="140" s="2" customFormat="1" ht="16.5" customHeight="1">
      <c r="A140" s="39"/>
      <c r="B140" s="40"/>
      <c r="C140" s="214" t="s">
        <v>412</v>
      </c>
      <c r="D140" s="214" t="s">
        <v>169</v>
      </c>
      <c r="E140" s="215" t="s">
        <v>1626</v>
      </c>
      <c r="F140" s="216" t="s">
        <v>1627</v>
      </c>
      <c r="G140" s="217" t="s">
        <v>478</v>
      </c>
      <c r="H140" s="218">
        <v>38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182</v>
      </c>
      <c r="AT140" s="225" t="s">
        <v>169</v>
      </c>
      <c r="AU140" s="225" t="s">
        <v>79</v>
      </c>
      <c r="AY140" s="18" t="s">
        <v>166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182</v>
      </c>
      <c r="BM140" s="225" t="s">
        <v>586</v>
      </c>
    </row>
    <row r="141" s="2" customFormat="1">
      <c r="A141" s="39"/>
      <c r="B141" s="40"/>
      <c r="C141" s="41"/>
      <c r="D141" s="227" t="s">
        <v>176</v>
      </c>
      <c r="E141" s="41"/>
      <c r="F141" s="228" t="s">
        <v>1627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176</v>
      </c>
      <c r="AU141" s="18" t="s">
        <v>79</v>
      </c>
    </row>
    <row r="142" s="2" customFormat="1" ht="16.5" customHeight="1">
      <c r="A142" s="39"/>
      <c r="B142" s="40"/>
      <c r="C142" s="214" t="s">
        <v>418</v>
      </c>
      <c r="D142" s="214" t="s">
        <v>169</v>
      </c>
      <c r="E142" s="215" t="s">
        <v>1628</v>
      </c>
      <c r="F142" s="216" t="s">
        <v>1629</v>
      </c>
      <c r="G142" s="217" t="s">
        <v>478</v>
      </c>
      <c r="H142" s="218">
        <v>32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182</v>
      </c>
      <c r="AT142" s="225" t="s">
        <v>169</v>
      </c>
      <c r="AU142" s="225" t="s">
        <v>79</v>
      </c>
      <c r="AY142" s="18" t="s">
        <v>166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182</v>
      </c>
      <c r="BM142" s="225" t="s">
        <v>600</v>
      </c>
    </row>
    <row r="143" s="2" customFormat="1">
      <c r="A143" s="39"/>
      <c r="B143" s="40"/>
      <c r="C143" s="41"/>
      <c r="D143" s="227" t="s">
        <v>176</v>
      </c>
      <c r="E143" s="41"/>
      <c r="F143" s="228" t="s">
        <v>1629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176</v>
      </c>
      <c r="AU143" s="18" t="s">
        <v>79</v>
      </c>
    </row>
    <row r="144" s="2" customFormat="1" ht="16.5" customHeight="1">
      <c r="A144" s="39"/>
      <c r="B144" s="40"/>
      <c r="C144" s="214" t="s">
        <v>426</v>
      </c>
      <c r="D144" s="214" t="s">
        <v>169</v>
      </c>
      <c r="E144" s="215" t="s">
        <v>1630</v>
      </c>
      <c r="F144" s="216" t="s">
        <v>1631</v>
      </c>
      <c r="G144" s="217" t="s">
        <v>478</v>
      </c>
      <c r="H144" s="218">
        <v>10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182</v>
      </c>
      <c r="AT144" s="225" t="s">
        <v>169</v>
      </c>
      <c r="AU144" s="225" t="s">
        <v>79</v>
      </c>
      <c r="AY144" s="18" t="s">
        <v>166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182</v>
      </c>
      <c r="BM144" s="225" t="s">
        <v>613</v>
      </c>
    </row>
    <row r="145" s="2" customFormat="1">
      <c r="A145" s="39"/>
      <c r="B145" s="40"/>
      <c r="C145" s="41"/>
      <c r="D145" s="227" t="s">
        <v>176</v>
      </c>
      <c r="E145" s="41"/>
      <c r="F145" s="228" t="s">
        <v>1632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176</v>
      </c>
      <c r="AU145" s="18" t="s">
        <v>79</v>
      </c>
    </row>
    <row r="146" s="2" customFormat="1" ht="16.5" customHeight="1">
      <c r="A146" s="39"/>
      <c r="B146" s="40"/>
      <c r="C146" s="214" t="s">
        <v>433</v>
      </c>
      <c r="D146" s="214" t="s">
        <v>169</v>
      </c>
      <c r="E146" s="215" t="s">
        <v>1633</v>
      </c>
      <c r="F146" s="216" t="s">
        <v>1634</v>
      </c>
      <c r="G146" s="217" t="s">
        <v>478</v>
      </c>
      <c r="H146" s="218">
        <v>5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182</v>
      </c>
      <c r="AT146" s="225" t="s">
        <v>169</v>
      </c>
      <c r="AU146" s="225" t="s">
        <v>79</v>
      </c>
      <c r="AY146" s="18" t="s">
        <v>166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182</v>
      </c>
      <c r="BM146" s="225" t="s">
        <v>626</v>
      </c>
    </row>
    <row r="147" s="2" customFormat="1">
      <c r="A147" s="39"/>
      <c r="B147" s="40"/>
      <c r="C147" s="41"/>
      <c r="D147" s="227" t="s">
        <v>176</v>
      </c>
      <c r="E147" s="41"/>
      <c r="F147" s="228" t="s">
        <v>1634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176</v>
      </c>
      <c r="AU147" s="18" t="s">
        <v>79</v>
      </c>
    </row>
    <row r="148" s="2" customFormat="1" ht="16.5" customHeight="1">
      <c r="A148" s="39"/>
      <c r="B148" s="40"/>
      <c r="C148" s="214" t="s">
        <v>441</v>
      </c>
      <c r="D148" s="214" t="s">
        <v>169</v>
      </c>
      <c r="E148" s="215" t="s">
        <v>1635</v>
      </c>
      <c r="F148" s="216" t="s">
        <v>1636</v>
      </c>
      <c r="G148" s="217" t="s">
        <v>478</v>
      </c>
      <c r="H148" s="218">
        <v>2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182</v>
      </c>
      <c r="AT148" s="225" t="s">
        <v>169</v>
      </c>
      <c r="AU148" s="225" t="s">
        <v>79</v>
      </c>
      <c r="AY148" s="18" t="s">
        <v>166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182</v>
      </c>
      <c r="BM148" s="225" t="s">
        <v>636</v>
      </c>
    </row>
    <row r="149" s="2" customFormat="1">
      <c r="A149" s="39"/>
      <c r="B149" s="40"/>
      <c r="C149" s="41"/>
      <c r="D149" s="227" t="s">
        <v>176</v>
      </c>
      <c r="E149" s="41"/>
      <c r="F149" s="228" t="s">
        <v>1636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176</v>
      </c>
      <c r="AU149" s="18" t="s">
        <v>79</v>
      </c>
    </row>
    <row r="150" s="2" customFormat="1" ht="16.5" customHeight="1">
      <c r="A150" s="39"/>
      <c r="B150" s="40"/>
      <c r="C150" s="214" t="s">
        <v>454</v>
      </c>
      <c r="D150" s="214" t="s">
        <v>169</v>
      </c>
      <c r="E150" s="215" t="s">
        <v>1637</v>
      </c>
      <c r="F150" s="216" t="s">
        <v>1638</v>
      </c>
      <c r="G150" s="217" t="s">
        <v>478</v>
      </c>
      <c r="H150" s="218">
        <v>5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182</v>
      </c>
      <c r="AT150" s="225" t="s">
        <v>169</v>
      </c>
      <c r="AU150" s="225" t="s">
        <v>79</v>
      </c>
      <c r="AY150" s="18" t="s">
        <v>166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182</v>
      </c>
      <c r="BM150" s="225" t="s">
        <v>646</v>
      </c>
    </row>
    <row r="151" s="2" customFormat="1">
      <c r="A151" s="39"/>
      <c r="B151" s="40"/>
      <c r="C151" s="41"/>
      <c r="D151" s="227" t="s">
        <v>176</v>
      </c>
      <c r="E151" s="41"/>
      <c r="F151" s="228" t="s">
        <v>1638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176</v>
      </c>
      <c r="AU151" s="18" t="s">
        <v>79</v>
      </c>
    </row>
    <row r="152" s="2" customFormat="1" ht="16.5" customHeight="1">
      <c r="A152" s="39"/>
      <c r="B152" s="40"/>
      <c r="C152" s="214" t="s">
        <v>315</v>
      </c>
      <c r="D152" s="214" t="s">
        <v>169</v>
      </c>
      <c r="E152" s="215" t="s">
        <v>1639</v>
      </c>
      <c r="F152" s="216" t="s">
        <v>1640</v>
      </c>
      <c r="G152" s="217" t="s">
        <v>247</v>
      </c>
      <c r="H152" s="218">
        <v>20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182</v>
      </c>
      <c r="AT152" s="225" t="s">
        <v>169</v>
      </c>
      <c r="AU152" s="225" t="s">
        <v>79</v>
      </c>
      <c r="AY152" s="18" t="s">
        <v>166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182</v>
      </c>
      <c r="BM152" s="225" t="s">
        <v>656</v>
      </c>
    </row>
    <row r="153" s="2" customFormat="1">
      <c r="A153" s="39"/>
      <c r="B153" s="40"/>
      <c r="C153" s="41"/>
      <c r="D153" s="227" t="s">
        <v>176</v>
      </c>
      <c r="E153" s="41"/>
      <c r="F153" s="228" t="s">
        <v>1640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176</v>
      </c>
      <c r="AU153" s="18" t="s">
        <v>79</v>
      </c>
    </row>
    <row r="154" s="2" customFormat="1" ht="16.5" customHeight="1">
      <c r="A154" s="39"/>
      <c r="B154" s="40"/>
      <c r="C154" s="214" t="s">
        <v>469</v>
      </c>
      <c r="D154" s="214" t="s">
        <v>169</v>
      </c>
      <c r="E154" s="215" t="s">
        <v>1641</v>
      </c>
      <c r="F154" s="216" t="s">
        <v>1642</v>
      </c>
      <c r="G154" s="217" t="s">
        <v>1643</v>
      </c>
      <c r="H154" s="218">
        <v>150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182</v>
      </c>
      <c r="AT154" s="225" t="s">
        <v>169</v>
      </c>
      <c r="AU154" s="225" t="s">
        <v>79</v>
      </c>
      <c r="AY154" s="18" t="s">
        <v>166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182</v>
      </c>
      <c r="BM154" s="225" t="s">
        <v>670</v>
      </c>
    </row>
    <row r="155" s="2" customFormat="1">
      <c r="A155" s="39"/>
      <c r="B155" s="40"/>
      <c r="C155" s="41"/>
      <c r="D155" s="227" t="s">
        <v>176</v>
      </c>
      <c r="E155" s="41"/>
      <c r="F155" s="228" t="s">
        <v>1642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176</v>
      </c>
      <c r="AU155" s="18" t="s">
        <v>79</v>
      </c>
    </row>
    <row r="156" s="2" customFormat="1" ht="16.5" customHeight="1">
      <c r="A156" s="39"/>
      <c r="B156" s="40"/>
      <c r="C156" s="214" t="s">
        <v>475</v>
      </c>
      <c r="D156" s="214" t="s">
        <v>169</v>
      </c>
      <c r="E156" s="215" t="s">
        <v>1644</v>
      </c>
      <c r="F156" s="216" t="s">
        <v>1645</v>
      </c>
      <c r="G156" s="217" t="s">
        <v>1141</v>
      </c>
      <c r="H156" s="218">
        <v>4</v>
      </c>
      <c r="I156" s="219"/>
      <c r="J156" s="220">
        <f>ROUND(I156*H156,2)</f>
        <v>0</v>
      </c>
      <c r="K156" s="216" t="s">
        <v>19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182</v>
      </c>
      <c r="AT156" s="225" t="s">
        <v>169</v>
      </c>
      <c r="AU156" s="225" t="s">
        <v>79</v>
      </c>
      <c r="AY156" s="18" t="s">
        <v>166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79</v>
      </c>
      <c r="BK156" s="226">
        <f>ROUND(I156*H156,2)</f>
        <v>0</v>
      </c>
      <c r="BL156" s="18" t="s">
        <v>182</v>
      </c>
      <c r="BM156" s="225" t="s">
        <v>678</v>
      </c>
    </row>
    <row r="157" s="2" customFormat="1">
      <c r="A157" s="39"/>
      <c r="B157" s="40"/>
      <c r="C157" s="41"/>
      <c r="D157" s="227" t="s">
        <v>176</v>
      </c>
      <c r="E157" s="41"/>
      <c r="F157" s="228" t="s">
        <v>1645</v>
      </c>
      <c r="G157" s="41"/>
      <c r="H157" s="41"/>
      <c r="I157" s="229"/>
      <c r="J157" s="41"/>
      <c r="K157" s="41"/>
      <c r="L157" s="45"/>
      <c r="M157" s="266"/>
      <c r="N157" s="267"/>
      <c r="O157" s="268"/>
      <c r="P157" s="268"/>
      <c r="Q157" s="268"/>
      <c r="R157" s="268"/>
      <c r="S157" s="268"/>
      <c r="T157" s="26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176</v>
      </c>
      <c r="AU157" s="18" t="s">
        <v>79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/yFZfmHfJPA7eLw4kWVBePcsA+8f/d7YjDyJk2P5pbJdM8xivuZloNp+Be7qWArEX3Y3Ui/X73grU6xg+bkScw==" hashValue="N9rxnV4Nh/gNuA4ng/hlGbZkqaR0huGrDZ+wrURg21Hl7APbOWocJhnkPQRJ+ySXUI2fMxfTh2MYga9HVxC2OA==" algorithmName="SHA-512" password="CC35"/>
  <autoFilter ref="C91:K15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1550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1646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ROUND(J92,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ROUND((SUM(BE92:BE153)),  2)</f>
        <v>0</v>
      </c>
      <c r="G37" s="39"/>
      <c r="H37" s="39"/>
      <c r="I37" s="159">
        <v>0.20999999999999999</v>
      </c>
      <c r="J37" s="158">
        <f>ROUND(((SUM(BE92:BE153))*I37),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ROUND((SUM(BF92:BF153)),  2)</f>
        <v>0</v>
      </c>
      <c r="G38" s="39"/>
      <c r="H38" s="39"/>
      <c r="I38" s="159">
        <v>0.14999999999999999</v>
      </c>
      <c r="J38" s="158">
        <f>ROUND(((SUM(BF92:BF153))*I38),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ROUND((SUM(BG92:BG153)),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ROUND((SUM(BH92:BH153)),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ROUND((SUM(BI92:BI153)),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1550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II-06-ZČ2B - Vzduchotechnika - zařízení č.2B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1647</v>
      </c>
      <c r="E68" s="179"/>
      <c r="F68" s="179"/>
      <c r="G68" s="179"/>
      <c r="H68" s="179"/>
      <c r="I68" s="179"/>
      <c r="J68" s="180">
        <f>J93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PCHO PRO UMÍSTĚNÍ ZAMĚSTNANECKÝCH ŠATEN V 1.P.P.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1" t="s">
        <v>138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139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283" t="s">
        <v>1550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1129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II-06-ZČ2B - Vzduchotechnika - zařízení č.2B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 xml:space="preserve"> </v>
      </c>
      <c r="G86" s="41"/>
      <c r="H86" s="41"/>
      <c r="I86" s="33" t="s">
        <v>23</v>
      </c>
      <c r="J86" s="73" t="str">
        <f>IF(J16="","",J16)</f>
        <v>23. 2. 2022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E19</f>
        <v>Nemocnice ve Frýdku - Místku, p.o.</v>
      </c>
      <c r="G88" s="41"/>
      <c r="H88" s="41"/>
      <c r="I88" s="33" t="s">
        <v>31</v>
      </c>
      <c r="J88" s="37" t="str">
        <f>E25</f>
        <v>FORSING projekt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34</v>
      </c>
      <c r="J89" s="37" t="str">
        <f>E28</f>
        <v>Jindřich Jansa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151</v>
      </c>
      <c r="D91" s="190" t="s">
        <v>57</v>
      </c>
      <c r="E91" s="190" t="s">
        <v>53</v>
      </c>
      <c r="F91" s="190" t="s">
        <v>54</v>
      </c>
      <c r="G91" s="190" t="s">
        <v>152</v>
      </c>
      <c r="H91" s="190" t="s">
        <v>153</v>
      </c>
      <c r="I91" s="190" t="s">
        <v>154</v>
      </c>
      <c r="J91" s="190" t="s">
        <v>143</v>
      </c>
      <c r="K91" s="191" t="s">
        <v>155</v>
      </c>
      <c r="L91" s="192"/>
      <c r="M91" s="93" t="s">
        <v>19</v>
      </c>
      <c r="N91" s="94" t="s">
        <v>42</v>
      </c>
      <c r="O91" s="94" t="s">
        <v>156</v>
      </c>
      <c r="P91" s="94" t="s">
        <v>157</v>
      </c>
      <c r="Q91" s="94" t="s">
        <v>158</v>
      </c>
      <c r="R91" s="94" t="s">
        <v>159</v>
      </c>
      <c r="S91" s="94" t="s">
        <v>160</v>
      </c>
      <c r="T91" s="95" t="s">
        <v>161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162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0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144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1136</v>
      </c>
      <c r="F93" s="201" t="s">
        <v>1648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SUM(P94:P153)</f>
        <v>0</v>
      </c>
      <c r="Q93" s="206"/>
      <c r="R93" s="207">
        <f>SUM(R94:R153)</f>
        <v>0</v>
      </c>
      <c r="S93" s="206"/>
      <c r="T93" s="208">
        <f>SUM(T94:T153)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166</v>
      </c>
      <c r="BK93" s="211">
        <f>SUM(BK94:BK153)</f>
        <v>0</v>
      </c>
    </row>
    <row r="94" s="2" customFormat="1" ht="37.8" customHeight="1">
      <c r="A94" s="39"/>
      <c r="B94" s="40"/>
      <c r="C94" s="214" t="s">
        <v>79</v>
      </c>
      <c r="D94" s="214" t="s">
        <v>169</v>
      </c>
      <c r="E94" s="215" t="s">
        <v>1649</v>
      </c>
      <c r="F94" s="216" t="s">
        <v>1650</v>
      </c>
      <c r="G94" s="217" t="s">
        <v>172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182</v>
      </c>
      <c r="AT94" s="225" t="s">
        <v>169</v>
      </c>
      <c r="AU94" s="225" t="s">
        <v>79</v>
      </c>
      <c r="AY94" s="18" t="s">
        <v>166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182</v>
      </c>
      <c r="BM94" s="225" t="s">
        <v>81</v>
      </c>
    </row>
    <row r="95" s="2" customFormat="1">
      <c r="A95" s="39"/>
      <c r="B95" s="40"/>
      <c r="C95" s="41"/>
      <c r="D95" s="227" t="s">
        <v>176</v>
      </c>
      <c r="E95" s="41"/>
      <c r="F95" s="228" t="s">
        <v>1651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176</v>
      </c>
      <c r="AU95" s="18" t="s">
        <v>79</v>
      </c>
    </row>
    <row r="96" s="2" customFormat="1" ht="16.5" customHeight="1">
      <c r="A96" s="39"/>
      <c r="B96" s="40"/>
      <c r="C96" s="214" t="s">
        <v>81</v>
      </c>
      <c r="D96" s="214" t="s">
        <v>169</v>
      </c>
      <c r="E96" s="215" t="s">
        <v>1580</v>
      </c>
      <c r="F96" s="216" t="s">
        <v>1581</v>
      </c>
      <c r="G96" s="217" t="s">
        <v>1141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182</v>
      </c>
      <c r="AT96" s="225" t="s">
        <v>169</v>
      </c>
      <c r="AU96" s="225" t="s">
        <v>79</v>
      </c>
      <c r="AY96" s="18" t="s">
        <v>166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182</v>
      </c>
      <c r="BM96" s="225" t="s">
        <v>182</v>
      </c>
    </row>
    <row r="97" s="2" customFormat="1">
      <c r="A97" s="39"/>
      <c r="B97" s="40"/>
      <c r="C97" s="41"/>
      <c r="D97" s="227" t="s">
        <v>176</v>
      </c>
      <c r="E97" s="41"/>
      <c r="F97" s="228" t="s">
        <v>1581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176</v>
      </c>
      <c r="AU97" s="18" t="s">
        <v>79</v>
      </c>
    </row>
    <row r="98" s="2" customFormat="1" ht="16.5" customHeight="1">
      <c r="A98" s="39"/>
      <c r="B98" s="40"/>
      <c r="C98" s="214" t="s">
        <v>98</v>
      </c>
      <c r="D98" s="214" t="s">
        <v>169</v>
      </c>
      <c r="E98" s="215" t="s">
        <v>1582</v>
      </c>
      <c r="F98" s="216" t="s">
        <v>1583</v>
      </c>
      <c r="G98" s="217" t="s">
        <v>1141</v>
      </c>
      <c r="H98" s="218">
        <v>1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182</v>
      </c>
      <c r="AT98" s="225" t="s">
        <v>169</v>
      </c>
      <c r="AU98" s="225" t="s">
        <v>79</v>
      </c>
      <c r="AY98" s="18" t="s">
        <v>166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182</v>
      </c>
      <c r="BM98" s="225" t="s">
        <v>205</v>
      </c>
    </row>
    <row r="99" s="2" customFormat="1">
      <c r="A99" s="39"/>
      <c r="B99" s="40"/>
      <c r="C99" s="41"/>
      <c r="D99" s="227" t="s">
        <v>176</v>
      </c>
      <c r="E99" s="41"/>
      <c r="F99" s="228" t="s">
        <v>1583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176</v>
      </c>
      <c r="AU99" s="18" t="s">
        <v>79</v>
      </c>
    </row>
    <row r="100" s="2" customFormat="1" ht="16.5" customHeight="1">
      <c r="A100" s="39"/>
      <c r="B100" s="40"/>
      <c r="C100" s="214" t="s">
        <v>182</v>
      </c>
      <c r="D100" s="214" t="s">
        <v>169</v>
      </c>
      <c r="E100" s="215" t="s">
        <v>1584</v>
      </c>
      <c r="F100" s="216" t="s">
        <v>1585</v>
      </c>
      <c r="G100" s="217" t="s">
        <v>172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182</v>
      </c>
      <c r="AT100" s="225" t="s">
        <v>169</v>
      </c>
      <c r="AU100" s="225" t="s">
        <v>79</v>
      </c>
      <c r="AY100" s="18" t="s">
        <v>166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182</v>
      </c>
      <c r="BM100" s="225" t="s">
        <v>215</v>
      </c>
    </row>
    <row r="101" s="2" customFormat="1">
      <c r="A101" s="39"/>
      <c r="B101" s="40"/>
      <c r="C101" s="41"/>
      <c r="D101" s="227" t="s">
        <v>176</v>
      </c>
      <c r="E101" s="41"/>
      <c r="F101" s="228" t="s">
        <v>1586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176</v>
      </c>
      <c r="AU101" s="18" t="s">
        <v>79</v>
      </c>
    </row>
    <row r="102" s="2" customFormat="1" ht="16.5" customHeight="1">
      <c r="A102" s="39"/>
      <c r="B102" s="40"/>
      <c r="C102" s="214" t="s">
        <v>165</v>
      </c>
      <c r="D102" s="214" t="s">
        <v>169</v>
      </c>
      <c r="E102" s="215" t="s">
        <v>1587</v>
      </c>
      <c r="F102" s="216" t="s">
        <v>1588</v>
      </c>
      <c r="G102" s="217" t="s">
        <v>172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182</v>
      </c>
      <c r="AT102" s="225" t="s">
        <v>169</v>
      </c>
      <c r="AU102" s="225" t="s">
        <v>79</v>
      </c>
      <c r="AY102" s="18" t="s">
        <v>166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182</v>
      </c>
      <c r="BM102" s="225" t="s">
        <v>308</v>
      </c>
    </row>
    <row r="103" s="2" customFormat="1">
      <c r="A103" s="39"/>
      <c r="B103" s="40"/>
      <c r="C103" s="41"/>
      <c r="D103" s="227" t="s">
        <v>176</v>
      </c>
      <c r="E103" s="41"/>
      <c r="F103" s="228" t="s">
        <v>1588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79</v>
      </c>
    </row>
    <row r="104" s="2" customFormat="1" ht="16.5" customHeight="1">
      <c r="A104" s="39"/>
      <c r="B104" s="40"/>
      <c r="C104" s="214" t="s">
        <v>205</v>
      </c>
      <c r="D104" s="214" t="s">
        <v>169</v>
      </c>
      <c r="E104" s="215" t="s">
        <v>1589</v>
      </c>
      <c r="F104" s="216" t="s">
        <v>1590</v>
      </c>
      <c r="G104" s="217" t="s">
        <v>172</v>
      </c>
      <c r="H104" s="218">
        <v>1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182</v>
      </c>
      <c r="AT104" s="225" t="s">
        <v>169</v>
      </c>
      <c r="AU104" s="225" t="s">
        <v>79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182</v>
      </c>
      <c r="BM104" s="225" t="s">
        <v>324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1590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79</v>
      </c>
    </row>
    <row r="106" s="2" customFormat="1" ht="16.5" customHeight="1">
      <c r="A106" s="39"/>
      <c r="B106" s="40"/>
      <c r="C106" s="214" t="s">
        <v>210</v>
      </c>
      <c r="D106" s="214" t="s">
        <v>169</v>
      </c>
      <c r="E106" s="215" t="s">
        <v>1652</v>
      </c>
      <c r="F106" s="216" t="s">
        <v>1653</v>
      </c>
      <c r="G106" s="217" t="s">
        <v>1141</v>
      </c>
      <c r="H106" s="218">
        <v>4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182</v>
      </c>
      <c r="AT106" s="225" t="s">
        <v>169</v>
      </c>
      <c r="AU106" s="225" t="s">
        <v>79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182</v>
      </c>
      <c r="BM106" s="225" t="s">
        <v>339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1653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79</v>
      </c>
    </row>
    <row r="108" s="2" customFormat="1" ht="24.15" customHeight="1">
      <c r="A108" s="39"/>
      <c r="B108" s="40"/>
      <c r="C108" s="214" t="s">
        <v>215</v>
      </c>
      <c r="D108" s="214" t="s">
        <v>169</v>
      </c>
      <c r="E108" s="215" t="s">
        <v>1654</v>
      </c>
      <c r="F108" s="216" t="s">
        <v>1655</v>
      </c>
      <c r="G108" s="217" t="s">
        <v>1141</v>
      </c>
      <c r="H108" s="218">
        <v>7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182</v>
      </c>
      <c r="AT108" s="225" t="s">
        <v>169</v>
      </c>
      <c r="AU108" s="225" t="s">
        <v>79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182</v>
      </c>
      <c r="BM108" s="225" t="s">
        <v>352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1656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79</v>
      </c>
    </row>
    <row r="110" s="2" customFormat="1" ht="24.15" customHeight="1">
      <c r="A110" s="39"/>
      <c r="B110" s="40"/>
      <c r="C110" s="214" t="s">
        <v>223</v>
      </c>
      <c r="D110" s="214" t="s">
        <v>169</v>
      </c>
      <c r="E110" s="215" t="s">
        <v>1657</v>
      </c>
      <c r="F110" s="216" t="s">
        <v>1658</v>
      </c>
      <c r="G110" s="217" t="s">
        <v>1141</v>
      </c>
      <c r="H110" s="218">
        <v>2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182</v>
      </c>
      <c r="AT110" s="225" t="s">
        <v>169</v>
      </c>
      <c r="AU110" s="225" t="s">
        <v>79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182</v>
      </c>
      <c r="BM110" s="225" t="s">
        <v>372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1658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79</v>
      </c>
    </row>
    <row r="112" s="2" customFormat="1" ht="16.5" customHeight="1">
      <c r="A112" s="39"/>
      <c r="B112" s="40"/>
      <c r="C112" s="214" t="s">
        <v>308</v>
      </c>
      <c r="D112" s="214" t="s">
        <v>169</v>
      </c>
      <c r="E112" s="215" t="s">
        <v>1659</v>
      </c>
      <c r="F112" s="216" t="s">
        <v>1601</v>
      </c>
      <c r="G112" s="217" t="s">
        <v>1141</v>
      </c>
      <c r="H112" s="218">
        <v>3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182</v>
      </c>
      <c r="AT112" s="225" t="s">
        <v>169</v>
      </c>
      <c r="AU112" s="225" t="s">
        <v>79</v>
      </c>
      <c r="AY112" s="18" t="s">
        <v>166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182</v>
      </c>
      <c r="BM112" s="225" t="s">
        <v>323</v>
      </c>
    </row>
    <row r="113" s="2" customFormat="1">
      <c r="A113" s="39"/>
      <c r="B113" s="40"/>
      <c r="C113" s="41"/>
      <c r="D113" s="227" t="s">
        <v>176</v>
      </c>
      <c r="E113" s="41"/>
      <c r="F113" s="228" t="s">
        <v>1601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176</v>
      </c>
      <c r="AU113" s="18" t="s">
        <v>79</v>
      </c>
    </row>
    <row r="114" s="2" customFormat="1" ht="16.5" customHeight="1">
      <c r="A114" s="39"/>
      <c r="B114" s="40"/>
      <c r="C114" s="214" t="s">
        <v>316</v>
      </c>
      <c r="D114" s="214" t="s">
        <v>169</v>
      </c>
      <c r="E114" s="215" t="s">
        <v>1660</v>
      </c>
      <c r="F114" s="216" t="s">
        <v>1603</v>
      </c>
      <c r="G114" s="217" t="s">
        <v>1141</v>
      </c>
      <c r="H114" s="218">
        <v>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182</v>
      </c>
      <c r="AT114" s="225" t="s">
        <v>169</v>
      </c>
      <c r="AU114" s="225" t="s">
        <v>79</v>
      </c>
      <c r="AY114" s="18" t="s">
        <v>166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182</v>
      </c>
      <c r="BM114" s="225" t="s">
        <v>400</v>
      </c>
    </row>
    <row r="115" s="2" customFormat="1">
      <c r="A115" s="39"/>
      <c r="B115" s="40"/>
      <c r="C115" s="41"/>
      <c r="D115" s="227" t="s">
        <v>176</v>
      </c>
      <c r="E115" s="41"/>
      <c r="F115" s="228" t="s">
        <v>1603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176</v>
      </c>
      <c r="AU115" s="18" t="s">
        <v>79</v>
      </c>
    </row>
    <row r="116" s="2" customFormat="1" ht="16.5" customHeight="1">
      <c r="A116" s="39"/>
      <c r="B116" s="40"/>
      <c r="C116" s="214" t="s">
        <v>324</v>
      </c>
      <c r="D116" s="214" t="s">
        <v>169</v>
      </c>
      <c r="E116" s="215" t="s">
        <v>1661</v>
      </c>
      <c r="F116" s="216" t="s">
        <v>1605</v>
      </c>
      <c r="G116" s="217" t="s">
        <v>1141</v>
      </c>
      <c r="H116" s="218">
        <v>4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182</v>
      </c>
      <c r="AT116" s="225" t="s">
        <v>169</v>
      </c>
      <c r="AU116" s="225" t="s">
        <v>79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182</v>
      </c>
      <c r="BM116" s="225" t="s">
        <v>412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1605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79</v>
      </c>
    </row>
    <row r="118" s="2" customFormat="1" ht="16.5" customHeight="1">
      <c r="A118" s="39"/>
      <c r="B118" s="40"/>
      <c r="C118" s="214" t="s">
        <v>332</v>
      </c>
      <c r="D118" s="214" t="s">
        <v>169</v>
      </c>
      <c r="E118" s="215" t="s">
        <v>1662</v>
      </c>
      <c r="F118" s="216" t="s">
        <v>1607</v>
      </c>
      <c r="G118" s="217" t="s">
        <v>172</v>
      </c>
      <c r="H118" s="218">
        <v>1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182</v>
      </c>
      <c r="AT118" s="225" t="s">
        <v>169</v>
      </c>
      <c r="AU118" s="225" t="s">
        <v>79</v>
      </c>
      <c r="AY118" s="18" t="s">
        <v>166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182</v>
      </c>
      <c r="BM118" s="225" t="s">
        <v>426</v>
      </c>
    </row>
    <row r="119" s="2" customFormat="1">
      <c r="A119" s="39"/>
      <c r="B119" s="40"/>
      <c r="C119" s="41"/>
      <c r="D119" s="227" t="s">
        <v>176</v>
      </c>
      <c r="E119" s="41"/>
      <c r="F119" s="228" t="s">
        <v>1607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176</v>
      </c>
      <c r="AU119" s="18" t="s">
        <v>79</v>
      </c>
    </row>
    <row r="120" s="2" customFormat="1" ht="16.5" customHeight="1">
      <c r="A120" s="39"/>
      <c r="B120" s="40"/>
      <c r="C120" s="214" t="s">
        <v>339</v>
      </c>
      <c r="D120" s="214" t="s">
        <v>169</v>
      </c>
      <c r="E120" s="215" t="s">
        <v>1663</v>
      </c>
      <c r="F120" s="216" t="s">
        <v>1664</v>
      </c>
      <c r="G120" s="217" t="s">
        <v>172</v>
      </c>
      <c r="H120" s="218">
        <v>1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182</v>
      </c>
      <c r="AT120" s="225" t="s">
        <v>169</v>
      </c>
      <c r="AU120" s="225" t="s">
        <v>79</v>
      </c>
      <c r="AY120" s="18" t="s">
        <v>166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182</v>
      </c>
      <c r="BM120" s="225" t="s">
        <v>441</v>
      </c>
    </row>
    <row r="121" s="2" customFormat="1">
      <c r="A121" s="39"/>
      <c r="B121" s="40"/>
      <c r="C121" s="41"/>
      <c r="D121" s="227" t="s">
        <v>176</v>
      </c>
      <c r="E121" s="41"/>
      <c r="F121" s="228" t="s">
        <v>1664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176</v>
      </c>
      <c r="AU121" s="18" t="s">
        <v>79</v>
      </c>
    </row>
    <row r="122" s="2" customFormat="1" ht="16.5" customHeight="1">
      <c r="A122" s="39"/>
      <c r="B122" s="40"/>
      <c r="C122" s="214" t="s">
        <v>8</v>
      </c>
      <c r="D122" s="214" t="s">
        <v>169</v>
      </c>
      <c r="E122" s="215" t="s">
        <v>1608</v>
      </c>
      <c r="F122" s="216" t="s">
        <v>1609</v>
      </c>
      <c r="G122" s="217" t="s">
        <v>1141</v>
      </c>
      <c r="H122" s="218">
        <v>1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182</v>
      </c>
      <c r="AT122" s="225" t="s">
        <v>169</v>
      </c>
      <c r="AU122" s="225" t="s">
        <v>79</v>
      </c>
      <c r="AY122" s="18" t="s">
        <v>166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182</v>
      </c>
      <c r="BM122" s="225" t="s">
        <v>315</v>
      </c>
    </row>
    <row r="123" s="2" customFormat="1">
      <c r="A123" s="39"/>
      <c r="B123" s="40"/>
      <c r="C123" s="41"/>
      <c r="D123" s="227" t="s">
        <v>176</v>
      </c>
      <c r="E123" s="41"/>
      <c r="F123" s="228" t="s">
        <v>1609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176</v>
      </c>
      <c r="AU123" s="18" t="s">
        <v>79</v>
      </c>
    </row>
    <row r="124" s="2" customFormat="1" ht="16.5" customHeight="1">
      <c r="A124" s="39"/>
      <c r="B124" s="40"/>
      <c r="C124" s="214" t="s">
        <v>352</v>
      </c>
      <c r="D124" s="214" t="s">
        <v>169</v>
      </c>
      <c r="E124" s="215" t="s">
        <v>1610</v>
      </c>
      <c r="F124" s="216" t="s">
        <v>1611</v>
      </c>
      <c r="G124" s="217" t="s">
        <v>1141</v>
      </c>
      <c r="H124" s="218">
        <v>3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182</v>
      </c>
      <c r="AT124" s="225" t="s">
        <v>169</v>
      </c>
      <c r="AU124" s="225" t="s">
        <v>79</v>
      </c>
      <c r="AY124" s="18" t="s">
        <v>166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182</v>
      </c>
      <c r="BM124" s="225" t="s">
        <v>475</v>
      </c>
    </row>
    <row r="125" s="2" customFormat="1">
      <c r="A125" s="39"/>
      <c r="B125" s="40"/>
      <c r="C125" s="41"/>
      <c r="D125" s="227" t="s">
        <v>176</v>
      </c>
      <c r="E125" s="41"/>
      <c r="F125" s="228" t="s">
        <v>1611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176</v>
      </c>
      <c r="AU125" s="18" t="s">
        <v>79</v>
      </c>
    </row>
    <row r="126" s="2" customFormat="1" ht="16.5" customHeight="1">
      <c r="A126" s="39"/>
      <c r="B126" s="40"/>
      <c r="C126" s="214" t="s">
        <v>360</v>
      </c>
      <c r="D126" s="214" t="s">
        <v>169</v>
      </c>
      <c r="E126" s="215" t="s">
        <v>1612</v>
      </c>
      <c r="F126" s="216" t="s">
        <v>1613</v>
      </c>
      <c r="G126" s="217" t="s">
        <v>1141</v>
      </c>
      <c r="H126" s="218">
        <v>1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182</v>
      </c>
      <c r="AT126" s="225" t="s">
        <v>169</v>
      </c>
      <c r="AU126" s="225" t="s">
        <v>79</v>
      </c>
      <c r="AY126" s="18" t="s">
        <v>166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182</v>
      </c>
      <c r="BM126" s="225" t="s">
        <v>487</v>
      </c>
    </row>
    <row r="127" s="2" customFormat="1">
      <c r="A127" s="39"/>
      <c r="B127" s="40"/>
      <c r="C127" s="41"/>
      <c r="D127" s="227" t="s">
        <v>176</v>
      </c>
      <c r="E127" s="41"/>
      <c r="F127" s="228" t="s">
        <v>1613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176</v>
      </c>
      <c r="AU127" s="18" t="s">
        <v>79</v>
      </c>
    </row>
    <row r="128" s="2" customFormat="1" ht="16.5" customHeight="1">
      <c r="A128" s="39"/>
      <c r="B128" s="40"/>
      <c r="C128" s="214" t="s">
        <v>372</v>
      </c>
      <c r="D128" s="214" t="s">
        <v>169</v>
      </c>
      <c r="E128" s="215" t="s">
        <v>1614</v>
      </c>
      <c r="F128" s="216" t="s">
        <v>1615</v>
      </c>
      <c r="G128" s="217" t="s">
        <v>1141</v>
      </c>
      <c r="H128" s="218">
        <v>4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182</v>
      </c>
      <c r="AT128" s="225" t="s">
        <v>169</v>
      </c>
      <c r="AU128" s="225" t="s">
        <v>79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182</v>
      </c>
      <c r="BM128" s="225" t="s">
        <v>500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1615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79</v>
      </c>
    </row>
    <row r="130" s="2" customFormat="1" ht="16.5" customHeight="1">
      <c r="A130" s="39"/>
      <c r="B130" s="40"/>
      <c r="C130" s="214" t="s">
        <v>380</v>
      </c>
      <c r="D130" s="214" t="s">
        <v>169</v>
      </c>
      <c r="E130" s="215" t="s">
        <v>1616</v>
      </c>
      <c r="F130" s="216" t="s">
        <v>1619</v>
      </c>
      <c r="G130" s="217" t="s">
        <v>1141</v>
      </c>
      <c r="H130" s="218">
        <v>4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182</v>
      </c>
      <c r="AT130" s="225" t="s">
        <v>169</v>
      </c>
      <c r="AU130" s="225" t="s">
        <v>79</v>
      </c>
      <c r="AY130" s="18" t="s">
        <v>166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182</v>
      </c>
      <c r="BM130" s="225" t="s">
        <v>515</v>
      </c>
    </row>
    <row r="131" s="2" customFormat="1">
      <c r="A131" s="39"/>
      <c r="B131" s="40"/>
      <c r="C131" s="41"/>
      <c r="D131" s="227" t="s">
        <v>176</v>
      </c>
      <c r="E131" s="41"/>
      <c r="F131" s="228" t="s">
        <v>1619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79</v>
      </c>
    </row>
    <row r="132" s="2" customFormat="1" ht="16.5" customHeight="1">
      <c r="A132" s="39"/>
      <c r="B132" s="40"/>
      <c r="C132" s="214" t="s">
        <v>323</v>
      </c>
      <c r="D132" s="214" t="s">
        <v>169</v>
      </c>
      <c r="E132" s="215" t="s">
        <v>1618</v>
      </c>
      <c r="F132" s="216" t="s">
        <v>1621</v>
      </c>
      <c r="G132" s="217" t="s">
        <v>1141</v>
      </c>
      <c r="H132" s="218">
        <v>9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79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531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1621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79</v>
      </c>
    </row>
    <row r="134" s="2" customFormat="1" ht="16.5" customHeight="1">
      <c r="A134" s="39"/>
      <c r="B134" s="40"/>
      <c r="C134" s="214" t="s">
        <v>7</v>
      </c>
      <c r="D134" s="214" t="s">
        <v>169</v>
      </c>
      <c r="E134" s="215" t="s">
        <v>1620</v>
      </c>
      <c r="F134" s="216" t="s">
        <v>1665</v>
      </c>
      <c r="G134" s="217" t="s">
        <v>247</v>
      </c>
      <c r="H134" s="218">
        <v>110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182</v>
      </c>
      <c r="AT134" s="225" t="s">
        <v>169</v>
      </c>
      <c r="AU134" s="225" t="s">
        <v>79</v>
      </c>
      <c r="AY134" s="18" t="s">
        <v>166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182</v>
      </c>
      <c r="BM134" s="225" t="s">
        <v>542</v>
      </c>
    </row>
    <row r="135" s="2" customFormat="1">
      <c r="A135" s="39"/>
      <c r="B135" s="40"/>
      <c r="C135" s="41"/>
      <c r="D135" s="227" t="s">
        <v>176</v>
      </c>
      <c r="E135" s="41"/>
      <c r="F135" s="228" t="s">
        <v>1665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176</v>
      </c>
      <c r="AU135" s="18" t="s">
        <v>79</v>
      </c>
    </row>
    <row r="136" s="2" customFormat="1" ht="16.5" customHeight="1">
      <c r="A136" s="39"/>
      <c r="B136" s="40"/>
      <c r="C136" s="214" t="s">
        <v>400</v>
      </c>
      <c r="D136" s="214" t="s">
        <v>169</v>
      </c>
      <c r="E136" s="215" t="s">
        <v>1622</v>
      </c>
      <c r="F136" s="216" t="s">
        <v>1625</v>
      </c>
      <c r="G136" s="217" t="s">
        <v>478</v>
      </c>
      <c r="H136" s="218">
        <v>20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182</v>
      </c>
      <c r="AT136" s="225" t="s">
        <v>169</v>
      </c>
      <c r="AU136" s="225" t="s">
        <v>79</v>
      </c>
      <c r="AY136" s="18" t="s">
        <v>166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182</v>
      </c>
      <c r="BM136" s="225" t="s">
        <v>558</v>
      </c>
    </row>
    <row r="137" s="2" customFormat="1">
      <c r="A137" s="39"/>
      <c r="B137" s="40"/>
      <c r="C137" s="41"/>
      <c r="D137" s="227" t="s">
        <v>176</v>
      </c>
      <c r="E137" s="41"/>
      <c r="F137" s="228" t="s">
        <v>1625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176</v>
      </c>
      <c r="AU137" s="18" t="s">
        <v>79</v>
      </c>
    </row>
    <row r="138" s="2" customFormat="1" ht="16.5" customHeight="1">
      <c r="A138" s="39"/>
      <c r="B138" s="40"/>
      <c r="C138" s="214" t="s">
        <v>405</v>
      </c>
      <c r="D138" s="214" t="s">
        <v>169</v>
      </c>
      <c r="E138" s="215" t="s">
        <v>1624</v>
      </c>
      <c r="F138" s="216" t="s">
        <v>1627</v>
      </c>
      <c r="G138" s="217" t="s">
        <v>478</v>
      </c>
      <c r="H138" s="218">
        <v>35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182</v>
      </c>
      <c r="AT138" s="225" t="s">
        <v>169</v>
      </c>
      <c r="AU138" s="225" t="s">
        <v>79</v>
      </c>
      <c r="AY138" s="18" t="s">
        <v>166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182</v>
      </c>
      <c r="BM138" s="225" t="s">
        <v>573</v>
      </c>
    </row>
    <row r="139" s="2" customFormat="1">
      <c r="A139" s="39"/>
      <c r="B139" s="40"/>
      <c r="C139" s="41"/>
      <c r="D139" s="227" t="s">
        <v>176</v>
      </c>
      <c r="E139" s="41"/>
      <c r="F139" s="228" t="s">
        <v>1627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176</v>
      </c>
      <c r="AU139" s="18" t="s">
        <v>79</v>
      </c>
    </row>
    <row r="140" s="2" customFormat="1" ht="16.5" customHeight="1">
      <c r="A140" s="39"/>
      <c r="B140" s="40"/>
      <c r="C140" s="214" t="s">
        <v>412</v>
      </c>
      <c r="D140" s="214" t="s">
        <v>169</v>
      </c>
      <c r="E140" s="215" t="s">
        <v>1626</v>
      </c>
      <c r="F140" s="216" t="s">
        <v>1629</v>
      </c>
      <c r="G140" s="217" t="s">
        <v>478</v>
      </c>
      <c r="H140" s="218">
        <v>24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182</v>
      </c>
      <c r="AT140" s="225" t="s">
        <v>169</v>
      </c>
      <c r="AU140" s="225" t="s">
        <v>79</v>
      </c>
      <c r="AY140" s="18" t="s">
        <v>166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182</v>
      </c>
      <c r="BM140" s="225" t="s">
        <v>586</v>
      </c>
    </row>
    <row r="141" s="2" customFormat="1">
      <c r="A141" s="39"/>
      <c r="B141" s="40"/>
      <c r="C141" s="41"/>
      <c r="D141" s="227" t="s">
        <v>176</v>
      </c>
      <c r="E141" s="41"/>
      <c r="F141" s="228" t="s">
        <v>1629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176</v>
      </c>
      <c r="AU141" s="18" t="s">
        <v>79</v>
      </c>
    </row>
    <row r="142" s="2" customFormat="1" ht="16.5" customHeight="1">
      <c r="A142" s="39"/>
      <c r="B142" s="40"/>
      <c r="C142" s="214" t="s">
        <v>418</v>
      </c>
      <c r="D142" s="214" t="s">
        <v>169</v>
      </c>
      <c r="E142" s="215" t="s">
        <v>1628</v>
      </c>
      <c r="F142" s="216" t="s">
        <v>1631</v>
      </c>
      <c r="G142" s="217" t="s">
        <v>478</v>
      </c>
      <c r="H142" s="218">
        <v>10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182</v>
      </c>
      <c r="AT142" s="225" t="s">
        <v>169</v>
      </c>
      <c r="AU142" s="225" t="s">
        <v>79</v>
      </c>
      <c r="AY142" s="18" t="s">
        <v>166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182</v>
      </c>
      <c r="BM142" s="225" t="s">
        <v>600</v>
      </c>
    </row>
    <row r="143" s="2" customFormat="1">
      <c r="A143" s="39"/>
      <c r="B143" s="40"/>
      <c r="C143" s="41"/>
      <c r="D143" s="227" t="s">
        <v>176</v>
      </c>
      <c r="E143" s="41"/>
      <c r="F143" s="228" t="s">
        <v>1632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176</v>
      </c>
      <c r="AU143" s="18" t="s">
        <v>79</v>
      </c>
    </row>
    <row r="144" s="2" customFormat="1" ht="16.5" customHeight="1">
      <c r="A144" s="39"/>
      <c r="B144" s="40"/>
      <c r="C144" s="214" t="s">
        <v>426</v>
      </c>
      <c r="D144" s="214" t="s">
        <v>169</v>
      </c>
      <c r="E144" s="215" t="s">
        <v>1630</v>
      </c>
      <c r="F144" s="216" t="s">
        <v>1634</v>
      </c>
      <c r="G144" s="217" t="s">
        <v>478</v>
      </c>
      <c r="H144" s="218">
        <v>5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182</v>
      </c>
      <c r="AT144" s="225" t="s">
        <v>169</v>
      </c>
      <c r="AU144" s="225" t="s">
        <v>79</v>
      </c>
      <c r="AY144" s="18" t="s">
        <v>166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182</v>
      </c>
      <c r="BM144" s="225" t="s">
        <v>613</v>
      </c>
    </row>
    <row r="145" s="2" customFormat="1">
      <c r="A145" s="39"/>
      <c r="B145" s="40"/>
      <c r="C145" s="41"/>
      <c r="D145" s="227" t="s">
        <v>176</v>
      </c>
      <c r="E145" s="41"/>
      <c r="F145" s="228" t="s">
        <v>1634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176</v>
      </c>
      <c r="AU145" s="18" t="s">
        <v>79</v>
      </c>
    </row>
    <row r="146" s="2" customFormat="1" ht="16.5" customHeight="1">
      <c r="A146" s="39"/>
      <c r="B146" s="40"/>
      <c r="C146" s="214" t="s">
        <v>433</v>
      </c>
      <c r="D146" s="214" t="s">
        <v>169</v>
      </c>
      <c r="E146" s="215" t="s">
        <v>1633</v>
      </c>
      <c r="F146" s="216" t="s">
        <v>1638</v>
      </c>
      <c r="G146" s="217" t="s">
        <v>478</v>
      </c>
      <c r="H146" s="218">
        <v>5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182</v>
      </c>
      <c r="AT146" s="225" t="s">
        <v>169</v>
      </c>
      <c r="AU146" s="225" t="s">
        <v>79</v>
      </c>
      <c r="AY146" s="18" t="s">
        <v>166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182</v>
      </c>
      <c r="BM146" s="225" t="s">
        <v>626</v>
      </c>
    </row>
    <row r="147" s="2" customFormat="1">
      <c r="A147" s="39"/>
      <c r="B147" s="40"/>
      <c r="C147" s="41"/>
      <c r="D147" s="227" t="s">
        <v>176</v>
      </c>
      <c r="E147" s="41"/>
      <c r="F147" s="228" t="s">
        <v>1638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176</v>
      </c>
      <c r="AU147" s="18" t="s">
        <v>79</v>
      </c>
    </row>
    <row r="148" s="2" customFormat="1" ht="16.5" customHeight="1">
      <c r="A148" s="39"/>
      <c r="B148" s="40"/>
      <c r="C148" s="214" t="s">
        <v>441</v>
      </c>
      <c r="D148" s="214" t="s">
        <v>169</v>
      </c>
      <c r="E148" s="215" t="s">
        <v>1635</v>
      </c>
      <c r="F148" s="216" t="s">
        <v>1640</v>
      </c>
      <c r="G148" s="217" t="s">
        <v>247</v>
      </c>
      <c r="H148" s="218">
        <v>65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182</v>
      </c>
      <c r="AT148" s="225" t="s">
        <v>169</v>
      </c>
      <c r="AU148" s="225" t="s">
        <v>79</v>
      </c>
      <c r="AY148" s="18" t="s">
        <v>166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182</v>
      </c>
      <c r="BM148" s="225" t="s">
        <v>636</v>
      </c>
    </row>
    <row r="149" s="2" customFormat="1">
      <c r="A149" s="39"/>
      <c r="B149" s="40"/>
      <c r="C149" s="41"/>
      <c r="D149" s="227" t="s">
        <v>176</v>
      </c>
      <c r="E149" s="41"/>
      <c r="F149" s="228" t="s">
        <v>1640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176</v>
      </c>
      <c r="AU149" s="18" t="s">
        <v>79</v>
      </c>
    </row>
    <row r="150" s="2" customFormat="1" ht="16.5" customHeight="1">
      <c r="A150" s="39"/>
      <c r="B150" s="40"/>
      <c r="C150" s="214" t="s">
        <v>454</v>
      </c>
      <c r="D150" s="214" t="s">
        <v>169</v>
      </c>
      <c r="E150" s="215" t="s">
        <v>1637</v>
      </c>
      <c r="F150" s="216" t="s">
        <v>1642</v>
      </c>
      <c r="G150" s="217" t="s">
        <v>1643</v>
      </c>
      <c r="H150" s="218">
        <v>180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182</v>
      </c>
      <c r="AT150" s="225" t="s">
        <v>169</v>
      </c>
      <c r="AU150" s="225" t="s">
        <v>79</v>
      </c>
      <c r="AY150" s="18" t="s">
        <v>166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182</v>
      </c>
      <c r="BM150" s="225" t="s">
        <v>646</v>
      </c>
    </row>
    <row r="151" s="2" customFormat="1">
      <c r="A151" s="39"/>
      <c r="B151" s="40"/>
      <c r="C151" s="41"/>
      <c r="D151" s="227" t="s">
        <v>176</v>
      </c>
      <c r="E151" s="41"/>
      <c r="F151" s="228" t="s">
        <v>1642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176</v>
      </c>
      <c r="AU151" s="18" t="s">
        <v>79</v>
      </c>
    </row>
    <row r="152" s="2" customFormat="1" ht="16.5" customHeight="1">
      <c r="A152" s="39"/>
      <c r="B152" s="40"/>
      <c r="C152" s="214" t="s">
        <v>315</v>
      </c>
      <c r="D152" s="214" t="s">
        <v>169</v>
      </c>
      <c r="E152" s="215" t="s">
        <v>1639</v>
      </c>
      <c r="F152" s="216" t="s">
        <v>1645</v>
      </c>
      <c r="G152" s="217" t="s">
        <v>1141</v>
      </c>
      <c r="H152" s="218">
        <v>1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182</v>
      </c>
      <c r="AT152" s="225" t="s">
        <v>169</v>
      </c>
      <c r="AU152" s="225" t="s">
        <v>79</v>
      </c>
      <c r="AY152" s="18" t="s">
        <v>166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182</v>
      </c>
      <c r="BM152" s="225" t="s">
        <v>656</v>
      </c>
    </row>
    <row r="153" s="2" customFormat="1">
      <c r="A153" s="39"/>
      <c r="B153" s="40"/>
      <c r="C153" s="41"/>
      <c r="D153" s="227" t="s">
        <v>176</v>
      </c>
      <c r="E153" s="41"/>
      <c r="F153" s="228" t="s">
        <v>1645</v>
      </c>
      <c r="G153" s="41"/>
      <c r="H153" s="41"/>
      <c r="I153" s="229"/>
      <c r="J153" s="41"/>
      <c r="K153" s="41"/>
      <c r="L153" s="45"/>
      <c r="M153" s="266"/>
      <c r="N153" s="267"/>
      <c r="O153" s="268"/>
      <c r="P153" s="268"/>
      <c r="Q153" s="268"/>
      <c r="R153" s="268"/>
      <c r="S153" s="268"/>
      <c r="T153" s="26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176</v>
      </c>
      <c r="AU153" s="18" t="s">
        <v>79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Rn1YYn7Cy1FgKDl8lhOD9Rw/kBp+F9B8Jelju6RJfVFSzv9XcmcPt1/V2z0gHKEEAoOt0w1lGTr338i38FK5Cg==" hashValue="JZOQGOVcwKMOkgb9T1IqpCGKlC+Khot41Enkc8zB/ExbhQMCZnMx4W6GS1gx/LyQult2hm2u3H6243JkSqkonQ==" algorithmName="SHA-512" password="CC35"/>
  <autoFilter ref="C91:K15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1550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1666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ROUND(J92,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ROUND((SUM(BE92:BE119)),  2)</f>
        <v>0</v>
      </c>
      <c r="G37" s="39"/>
      <c r="H37" s="39"/>
      <c r="I37" s="159">
        <v>0.20999999999999999</v>
      </c>
      <c r="J37" s="158">
        <f>ROUND(((SUM(BE92:BE119))*I37),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ROUND((SUM(BF92:BF119)),  2)</f>
        <v>0</v>
      </c>
      <c r="G38" s="39"/>
      <c r="H38" s="39"/>
      <c r="I38" s="159">
        <v>0.14999999999999999</v>
      </c>
      <c r="J38" s="158">
        <f>ROUND(((SUM(BF92:BF119))*I38),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ROUND((SUM(BG92:BG119)),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ROUND((SUM(BH92:BH119)),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ROUND((SUM(BI92:BI119)),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1550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II-06-PZA - Vzduchotechnika - připojení zařízení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1667</v>
      </c>
      <c r="E68" s="179"/>
      <c r="F68" s="179"/>
      <c r="G68" s="179"/>
      <c r="H68" s="179"/>
      <c r="I68" s="179"/>
      <c r="J68" s="180">
        <f>J93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PCHO PRO UMÍSTĚNÍ ZAMĚSTNANECKÝCH ŠATEN V 1.P.P.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1" t="s">
        <v>138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139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283" t="s">
        <v>1550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1129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II-06-PZA - Vzduchotechnika - připojení zařízení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 xml:space="preserve"> </v>
      </c>
      <c r="G86" s="41"/>
      <c r="H86" s="41"/>
      <c r="I86" s="33" t="s">
        <v>23</v>
      </c>
      <c r="J86" s="73" t="str">
        <f>IF(J16="","",J16)</f>
        <v>23. 2. 2022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E19</f>
        <v>Nemocnice ve Frýdku - Místku, p.o.</v>
      </c>
      <c r="G88" s="41"/>
      <c r="H88" s="41"/>
      <c r="I88" s="33" t="s">
        <v>31</v>
      </c>
      <c r="J88" s="37" t="str">
        <f>E25</f>
        <v>FORSING projekt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34</v>
      </c>
      <c r="J89" s="37" t="str">
        <f>E28</f>
        <v>Jindřich Jansa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151</v>
      </c>
      <c r="D91" s="190" t="s">
        <v>57</v>
      </c>
      <c r="E91" s="190" t="s">
        <v>53</v>
      </c>
      <c r="F91" s="190" t="s">
        <v>54</v>
      </c>
      <c r="G91" s="190" t="s">
        <v>152</v>
      </c>
      <c r="H91" s="190" t="s">
        <v>153</v>
      </c>
      <c r="I91" s="190" t="s">
        <v>154</v>
      </c>
      <c r="J91" s="190" t="s">
        <v>143</v>
      </c>
      <c r="K91" s="191" t="s">
        <v>155</v>
      </c>
      <c r="L91" s="192"/>
      <c r="M91" s="93" t="s">
        <v>19</v>
      </c>
      <c r="N91" s="94" t="s">
        <v>42</v>
      </c>
      <c r="O91" s="94" t="s">
        <v>156</v>
      </c>
      <c r="P91" s="94" t="s">
        <v>157</v>
      </c>
      <c r="Q91" s="94" t="s">
        <v>158</v>
      </c>
      <c r="R91" s="94" t="s">
        <v>159</v>
      </c>
      <c r="S91" s="94" t="s">
        <v>160</v>
      </c>
      <c r="T91" s="95" t="s">
        <v>161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162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0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144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1136</v>
      </c>
      <c r="F93" s="201" t="s">
        <v>1668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SUM(P94:P119)</f>
        <v>0</v>
      </c>
      <c r="Q93" s="206"/>
      <c r="R93" s="207">
        <f>SUM(R94:R119)</f>
        <v>0</v>
      </c>
      <c r="S93" s="206"/>
      <c r="T93" s="208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166</v>
      </c>
      <c r="BK93" s="211">
        <f>SUM(BK94:BK119)</f>
        <v>0</v>
      </c>
    </row>
    <row r="94" s="2" customFormat="1" ht="16.5" customHeight="1">
      <c r="A94" s="39"/>
      <c r="B94" s="40"/>
      <c r="C94" s="214" t="s">
        <v>79</v>
      </c>
      <c r="D94" s="214" t="s">
        <v>169</v>
      </c>
      <c r="E94" s="215" t="s">
        <v>1580</v>
      </c>
      <c r="F94" s="216" t="s">
        <v>1669</v>
      </c>
      <c r="G94" s="217" t="s">
        <v>1141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182</v>
      </c>
      <c r="AT94" s="225" t="s">
        <v>169</v>
      </c>
      <c r="AU94" s="225" t="s">
        <v>79</v>
      </c>
      <c r="AY94" s="18" t="s">
        <v>166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182</v>
      </c>
      <c r="BM94" s="225" t="s">
        <v>81</v>
      </c>
    </row>
    <row r="95" s="2" customFormat="1">
      <c r="A95" s="39"/>
      <c r="B95" s="40"/>
      <c r="C95" s="41"/>
      <c r="D95" s="227" t="s">
        <v>176</v>
      </c>
      <c r="E95" s="41"/>
      <c r="F95" s="228" t="s">
        <v>1669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176</v>
      </c>
      <c r="AU95" s="18" t="s">
        <v>79</v>
      </c>
    </row>
    <row r="96" s="2" customFormat="1" ht="16.5" customHeight="1">
      <c r="A96" s="39"/>
      <c r="B96" s="40"/>
      <c r="C96" s="214" t="s">
        <v>81</v>
      </c>
      <c r="D96" s="214" t="s">
        <v>169</v>
      </c>
      <c r="E96" s="215" t="s">
        <v>1582</v>
      </c>
      <c r="F96" s="216" t="s">
        <v>1670</v>
      </c>
      <c r="G96" s="217" t="s">
        <v>478</v>
      </c>
      <c r="H96" s="218">
        <v>130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182</v>
      </c>
      <c r="AT96" s="225" t="s">
        <v>169</v>
      </c>
      <c r="AU96" s="225" t="s">
        <v>79</v>
      </c>
      <c r="AY96" s="18" t="s">
        <v>166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182</v>
      </c>
      <c r="BM96" s="225" t="s">
        <v>182</v>
      </c>
    </row>
    <row r="97" s="2" customFormat="1">
      <c r="A97" s="39"/>
      <c r="B97" s="40"/>
      <c r="C97" s="41"/>
      <c r="D97" s="227" t="s">
        <v>176</v>
      </c>
      <c r="E97" s="41"/>
      <c r="F97" s="228" t="s">
        <v>1670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176</v>
      </c>
      <c r="AU97" s="18" t="s">
        <v>79</v>
      </c>
    </row>
    <row r="98" s="2" customFormat="1" ht="16.5" customHeight="1">
      <c r="A98" s="39"/>
      <c r="B98" s="40"/>
      <c r="C98" s="214" t="s">
        <v>98</v>
      </c>
      <c r="D98" s="214" t="s">
        <v>169</v>
      </c>
      <c r="E98" s="215" t="s">
        <v>1584</v>
      </c>
      <c r="F98" s="216" t="s">
        <v>1671</v>
      </c>
      <c r="G98" s="217" t="s">
        <v>478</v>
      </c>
      <c r="H98" s="218">
        <v>110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182</v>
      </c>
      <c r="AT98" s="225" t="s">
        <v>169</v>
      </c>
      <c r="AU98" s="225" t="s">
        <v>79</v>
      </c>
      <c r="AY98" s="18" t="s">
        <v>166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182</v>
      </c>
      <c r="BM98" s="225" t="s">
        <v>205</v>
      </c>
    </row>
    <row r="99" s="2" customFormat="1">
      <c r="A99" s="39"/>
      <c r="B99" s="40"/>
      <c r="C99" s="41"/>
      <c r="D99" s="227" t="s">
        <v>176</v>
      </c>
      <c r="E99" s="41"/>
      <c r="F99" s="228" t="s">
        <v>1671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176</v>
      </c>
      <c r="AU99" s="18" t="s">
        <v>79</v>
      </c>
    </row>
    <row r="100" s="2" customFormat="1" ht="16.5" customHeight="1">
      <c r="A100" s="39"/>
      <c r="B100" s="40"/>
      <c r="C100" s="214" t="s">
        <v>182</v>
      </c>
      <c r="D100" s="214" t="s">
        <v>169</v>
      </c>
      <c r="E100" s="215" t="s">
        <v>1587</v>
      </c>
      <c r="F100" s="216" t="s">
        <v>1672</v>
      </c>
      <c r="G100" s="217" t="s">
        <v>478</v>
      </c>
      <c r="H100" s="218">
        <v>240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182</v>
      </c>
      <c r="AT100" s="225" t="s">
        <v>169</v>
      </c>
      <c r="AU100" s="225" t="s">
        <v>79</v>
      </c>
      <c r="AY100" s="18" t="s">
        <v>166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182</v>
      </c>
      <c r="BM100" s="225" t="s">
        <v>215</v>
      </c>
    </row>
    <row r="101" s="2" customFormat="1">
      <c r="A101" s="39"/>
      <c r="B101" s="40"/>
      <c r="C101" s="41"/>
      <c r="D101" s="227" t="s">
        <v>176</v>
      </c>
      <c r="E101" s="41"/>
      <c r="F101" s="228" t="s">
        <v>1673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176</v>
      </c>
      <c r="AU101" s="18" t="s">
        <v>79</v>
      </c>
    </row>
    <row r="102" s="2" customFormat="1" ht="16.5" customHeight="1">
      <c r="A102" s="39"/>
      <c r="B102" s="40"/>
      <c r="C102" s="214" t="s">
        <v>165</v>
      </c>
      <c r="D102" s="214" t="s">
        <v>169</v>
      </c>
      <c r="E102" s="215" t="s">
        <v>1589</v>
      </c>
      <c r="F102" s="216" t="s">
        <v>1674</v>
      </c>
      <c r="G102" s="217" t="s">
        <v>478</v>
      </c>
      <c r="H102" s="218">
        <v>50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182</v>
      </c>
      <c r="AT102" s="225" t="s">
        <v>169</v>
      </c>
      <c r="AU102" s="225" t="s">
        <v>79</v>
      </c>
      <c r="AY102" s="18" t="s">
        <v>166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182</v>
      </c>
      <c r="BM102" s="225" t="s">
        <v>308</v>
      </c>
    </row>
    <row r="103" s="2" customFormat="1">
      <c r="A103" s="39"/>
      <c r="B103" s="40"/>
      <c r="C103" s="41"/>
      <c r="D103" s="227" t="s">
        <v>176</v>
      </c>
      <c r="E103" s="41"/>
      <c r="F103" s="228" t="s">
        <v>1675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176</v>
      </c>
      <c r="AU103" s="18" t="s">
        <v>79</v>
      </c>
    </row>
    <row r="104" s="2" customFormat="1" ht="16.5" customHeight="1">
      <c r="A104" s="39"/>
      <c r="B104" s="40"/>
      <c r="C104" s="214" t="s">
        <v>205</v>
      </c>
      <c r="D104" s="214" t="s">
        <v>169</v>
      </c>
      <c r="E104" s="215" t="s">
        <v>1608</v>
      </c>
      <c r="F104" s="216" t="s">
        <v>1676</v>
      </c>
      <c r="G104" s="217" t="s">
        <v>1141</v>
      </c>
      <c r="H104" s="218">
        <v>6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182</v>
      </c>
      <c r="AT104" s="225" t="s">
        <v>169</v>
      </c>
      <c r="AU104" s="225" t="s">
        <v>79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182</v>
      </c>
      <c r="BM104" s="225" t="s">
        <v>324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1676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79</v>
      </c>
    </row>
    <row r="106" s="2" customFormat="1" ht="16.5" customHeight="1">
      <c r="A106" s="39"/>
      <c r="B106" s="40"/>
      <c r="C106" s="214" t="s">
        <v>210</v>
      </c>
      <c r="D106" s="214" t="s">
        <v>169</v>
      </c>
      <c r="E106" s="215" t="s">
        <v>1610</v>
      </c>
      <c r="F106" s="216" t="s">
        <v>1642</v>
      </c>
      <c r="G106" s="217" t="s">
        <v>1643</v>
      </c>
      <c r="H106" s="218">
        <v>70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182</v>
      </c>
      <c r="AT106" s="225" t="s">
        <v>169</v>
      </c>
      <c r="AU106" s="225" t="s">
        <v>79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182</v>
      </c>
      <c r="BM106" s="225" t="s">
        <v>339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1642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79</v>
      </c>
    </row>
    <row r="108" s="2" customFormat="1" ht="16.5" customHeight="1">
      <c r="A108" s="39"/>
      <c r="B108" s="40"/>
      <c r="C108" s="214" t="s">
        <v>215</v>
      </c>
      <c r="D108" s="214" t="s">
        <v>169</v>
      </c>
      <c r="E108" s="215" t="s">
        <v>1612</v>
      </c>
      <c r="F108" s="216" t="s">
        <v>1677</v>
      </c>
      <c r="G108" s="217" t="s">
        <v>472</v>
      </c>
      <c r="H108" s="218">
        <v>4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182</v>
      </c>
      <c r="AT108" s="225" t="s">
        <v>169</v>
      </c>
      <c r="AU108" s="225" t="s">
        <v>79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182</v>
      </c>
      <c r="BM108" s="225" t="s">
        <v>352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1677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79</v>
      </c>
    </row>
    <row r="110" s="2" customFormat="1" ht="16.5" customHeight="1">
      <c r="A110" s="39"/>
      <c r="B110" s="40"/>
      <c r="C110" s="214" t="s">
        <v>223</v>
      </c>
      <c r="D110" s="214" t="s">
        <v>169</v>
      </c>
      <c r="E110" s="215" t="s">
        <v>1614</v>
      </c>
      <c r="F110" s="216" t="s">
        <v>1678</v>
      </c>
      <c r="G110" s="217" t="s">
        <v>472</v>
      </c>
      <c r="H110" s="218">
        <v>4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182</v>
      </c>
      <c r="AT110" s="225" t="s">
        <v>169</v>
      </c>
      <c r="AU110" s="225" t="s">
        <v>79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182</v>
      </c>
      <c r="BM110" s="225" t="s">
        <v>372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1678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79</v>
      </c>
    </row>
    <row r="112" s="2" customFormat="1" ht="16.5" customHeight="1">
      <c r="A112" s="39"/>
      <c r="B112" s="40"/>
      <c r="C112" s="214" t="s">
        <v>308</v>
      </c>
      <c r="D112" s="214" t="s">
        <v>169</v>
      </c>
      <c r="E112" s="215" t="s">
        <v>1616</v>
      </c>
      <c r="F112" s="216" t="s">
        <v>1679</v>
      </c>
      <c r="G112" s="217" t="s">
        <v>472</v>
      </c>
      <c r="H112" s="218">
        <v>3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182</v>
      </c>
      <c r="AT112" s="225" t="s">
        <v>169</v>
      </c>
      <c r="AU112" s="225" t="s">
        <v>79</v>
      </c>
      <c r="AY112" s="18" t="s">
        <v>166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182</v>
      </c>
      <c r="BM112" s="225" t="s">
        <v>323</v>
      </c>
    </row>
    <row r="113" s="2" customFormat="1">
      <c r="A113" s="39"/>
      <c r="B113" s="40"/>
      <c r="C113" s="41"/>
      <c r="D113" s="227" t="s">
        <v>176</v>
      </c>
      <c r="E113" s="41"/>
      <c r="F113" s="228" t="s">
        <v>1679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176</v>
      </c>
      <c r="AU113" s="18" t="s">
        <v>79</v>
      </c>
    </row>
    <row r="114" s="2" customFormat="1" ht="16.5" customHeight="1">
      <c r="A114" s="39"/>
      <c r="B114" s="40"/>
      <c r="C114" s="214" t="s">
        <v>316</v>
      </c>
      <c r="D114" s="214" t="s">
        <v>169</v>
      </c>
      <c r="E114" s="215" t="s">
        <v>1618</v>
      </c>
      <c r="F114" s="216" t="s">
        <v>1680</v>
      </c>
      <c r="G114" s="217" t="s">
        <v>472</v>
      </c>
      <c r="H114" s="218">
        <v>2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182</v>
      </c>
      <c r="AT114" s="225" t="s">
        <v>169</v>
      </c>
      <c r="AU114" s="225" t="s">
        <v>79</v>
      </c>
      <c r="AY114" s="18" t="s">
        <v>166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182</v>
      </c>
      <c r="BM114" s="225" t="s">
        <v>400</v>
      </c>
    </row>
    <row r="115" s="2" customFormat="1">
      <c r="A115" s="39"/>
      <c r="B115" s="40"/>
      <c r="C115" s="41"/>
      <c r="D115" s="227" t="s">
        <v>176</v>
      </c>
      <c r="E115" s="41"/>
      <c r="F115" s="228" t="s">
        <v>1680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176</v>
      </c>
      <c r="AU115" s="18" t="s">
        <v>79</v>
      </c>
    </row>
    <row r="116" s="2" customFormat="1" ht="16.5" customHeight="1">
      <c r="A116" s="39"/>
      <c r="B116" s="40"/>
      <c r="C116" s="214" t="s">
        <v>324</v>
      </c>
      <c r="D116" s="214" t="s">
        <v>169</v>
      </c>
      <c r="E116" s="215" t="s">
        <v>1620</v>
      </c>
      <c r="F116" s="216" t="s">
        <v>1681</v>
      </c>
      <c r="G116" s="217" t="s">
        <v>1141</v>
      </c>
      <c r="H116" s="218">
        <v>2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182</v>
      </c>
      <c r="AT116" s="225" t="s">
        <v>169</v>
      </c>
      <c r="AU116" s="225" t="s">
        <v>79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182</v>
      </c>
      <c r="BM116" s="225" t="s">
        <v>412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1681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79</v>
      </c>
    </row>
    <row r="118" s="2" customFormat="1" ht="16.5" customHeight="1">
      <c r="A118" s="39"/>
      <c r="B118" s="40"/>
      <c r="C118" s="214" t="s">
        <v>332</v>
      </c>
      <c r="D118" s="214" t="s">
        <v>169</v>
      </c>
      <c r="E118" s="215" t="s">
        <v>1622</v>
      </c>
      <c r="F118" s="216" t="s">
        <v>1682</v>
      </c>
      <c r="G118" s="217" t="s">
        <v>472</v>
      </c>
      <c r="H118" s="218">
        <v>25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182</v>
      </c>
      <c r="AT118" s="225" t="s">
        <v>169</v>
      </c>
      <c r="AU118" s="225" t="s">
        <v>79</v>
      </c>
      <c r="AY118" s="18" t="s">
        <v>166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182</v>
      </c>
      <c r="BM118" s="225" t="s">
        <v>426</v>
      </c>
    </row>
    <row r="119" s="2" customFormat="1">
      <c r="A119" s="39"/>
      <c r="B119" s="40"/>
      <c r="C119" s="41"/>
      <c r="D119" s="227" t="s">
        <v>176</v>
      </c>
      <c r="E119" s="41"/>
      <c r="F119" s="228" t="s">
        <v>1682</v>
      </c>
      <c r="G119" s="41"/>
      <c r="H119" s="41"/>
      <c r="I119" s="229"/>
      <c r="J119" s="41"/>
      <c r="K119" s="41"/>
      <c r="L119" s="45"/>
      <c r="M119" s="266"/>
      <c r="N119" s="267"/>
      <c r="O119" s="268"/>
      <c r="P119" s="268"/>
      <c r="Q119" s="268"/>
      <c r="R119" s="268"/>
      <c r="S119" s="268"/>
      <c r="T119" s="26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176</v>
      </c>
      <c r="AU119" s="18" t="s">
        <v>79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yJKtVO0dxU6Vmbii3a/ps2lBaYwmNthGO/rtHiW7xS5nxKt9oq8BYyeLVh6lDVN9R6qoP/o22t1d4qVY+7+VCg==" hashValue="q+T7AgQtNKkJ4JFn1ntDZ2PEEnEBF4EZf/Hf+qOng+r+XsVQTyFGnsgG0Px05tvl5prr8KShI200gbpc01JrVg==" algorithmName="SHA-512" password="CC35"/>
  <autoFilter ref="C91:K11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1683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1684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1685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1686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1687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1688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1689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1690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1691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1692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1693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78</v>
      </c>
      <c r="F18" s="295" t="s">
        <v>1694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1695</v>
      </c>
      <c r="F19" s="295" t="s">
        <v>1696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1697</v>
      </c>
      <c r="F20" s="295" t="s">
        <v>1698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1699</v>
      </c>
      <c r="F21" s="295" t="s">
        <v>84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1700</v>
      </c>
      <c r="F22" s="295" t="s">
        <v>1253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85</v>
      </c>
      <c r="F23" s="295" t="s">
        <v>1701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1702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1703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1704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1705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1706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1707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1708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1709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1710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151</v>
      </c>
      <c r="F36" s="295"/>
      <c r="G36" s="295" t="s">
        <v>1711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1712</v>
      </c>
      <c r="F37" s="295"/>
      <c r="G37" s="295" t="s">
        <v>1713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53</v>
      </c>
      <c r="F38" s="295"/>
      <c r="G38" s="295" t="s">
        <v>1714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54</v>
      </c>
      <c r="F39" s="295"/>
      <c r="G39" s="295" t="s">
        <v>1715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152</v>
      </c>
      <c r="F40" s="295"/>
      <c r="G40" s="295" t="s">
        <v>1716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153</v>
      </c>
      <c r="F41" s="295"/>
      <c r="G41" s="295" t="s">
        <v>1717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1718</v>
      </c>
      <c r="F42" s="295"/>
      <c r="G42" s="295" t="s">
        <v>1719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1720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1721</v>
      </c>
      <c r="F44" s="295"/>
      <c r="G44" s="295" t="s">
        <v>1722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155</v>
      </c>
      <c r="F45" s="295"/>
      <c r="G45" s="295" t="s">
        <v>1723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1724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1725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1726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1727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1728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1729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1730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1731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1732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1733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1734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1735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1736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1737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1738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1739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1740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1741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1742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1743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1744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1745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1746</v>
      </c>
      <c r="D76" s="313"/>
      <c r="E76" s="313"/>
      <c r="F76" s="313" t="s">
        <v>1747</v>
      </c>
      <c r="G76" s="314"/>
      <c r="H76" s="313" t="s">
        <v>54</v>
      </c>
      <c r="I76" s="313" t="s">
        <v>57</v>
      </c>
      <c r="J76" s="313" t="s">
        <v>1748</v>
      </c>
      <c r="K76" s="312"/>
    </row>
    <row r="77" s="1" customFormat="1" ht="17.25" customHeight="1">
      <c r="B77" s="310"/>
      <c r="C77" s="315" t="s">
        <v>1749</v>
      </c>
      <c r="D77" s="315"/>
      <c r="E77" s="315"/>
      <c r="F77" s="316" t="s">
        <v>1750</v>
      </c>
      <c r="G77" s="317"/>
      <c r="H77" s="315"/>
      <c r="I77" s="315"/>
      <c r="J77" s="315" t="s">
        <v>1751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53</v>
      </c>
      <c r="D79" s="320"/>
      <c r="E79" s="320"/>
      <c r="F79" s="321" t="s">
        <v>1752</v>
      </c>
      <c r="G79" s="322"/>
      <c r="H79" s="298" t="s">
        <v>1753</v>
      </c>
      <c r="I79" s="298" t="s">
        <v>1754</v>
      </c>
      <c r="J79" s="298">
        <v>20</v>
      </c>
      <c r="K79" s="312"/>
    </row>
    <row r="80" s="1" customFormat="1" ht="15" customHeight="1">
      <c r="B80" s="310"/>
      <c r="C80" s="298" t="s">
        <v>1755</v>
      </c>
      <c r="D80" s="298"/>
      <c r="E80" s="298"/>
      <c r="F80" s="321" t="s">
        <v>1752</v>
      </c>
      <c r="G80" s="322"/>
      <c r="H80" s="298" t="s">
        <v>1756</v>
      </c>
      <c r="I80" s="298" t="s">
        <v>1754</v>
      </c>
      <c r="J80" s="298">
        <v>120</v>
      </c>
      <c r="K80" s="312"/>
    </row>
    <row r="81" s="1" customFormat="1" ht="15" customHeight="1">
      <c r="B81" s="323"/>
      <c r="C81" s="298" t="s">
        <v>1757</v>
      </c>
      <c r="D81" s="298"/>
      <c r="E81" s="298"/>
      <c r="F81" s="321" t="s">
        <v>1758</v>
      </c>
      <c r="G81" s="322"/>
      <c r="H81" s="298" t="s">
        <v>1759</v>
      </c>
      <c r="I81" s="298" t="s">
        <v>1754</v>
      </c>
      <c r="J81" s="298">
        <v>50</v>
      </c>
      <c r="K81" s="312"/>
    </row>
    <row r="82" s="1" customFormat="1" ht="15" customHeight="1">
      <c r="B82" s="323"/>
      <c r="C82" s="298" t="s">
        <v>1760</v>
      </c>
      <c r="D82" s="298"/>
      <c r="E82" s="298"/>
      <c r="F82" s="321" t="s">
        <v>1752</v>
      </c>
      <c r="G82" s="322"/>
      <c r="H82" s="298" t="s">
        <v>1761</v>
      </c>
      <c r="I82" s="298" t="s">
        <v>1762</v>
      </c>
      <c r="J82" s="298"/>
      <c r="K82" s="312"/>
    </row>
    <row r="83" s="1" customFormat="1" ht="15" customHeight="1">
      <c r="B83" s="323"/>
      <c r="C83" s="324" t="s">
        <v>1763</v>
      </c>
      <c r="D83" s="324"/>
      <c r="E83" s="324"/>
      <c r="F83" s="325" t="s">
        <v>1758</v>
      </c>
      <c r="G83" s="324"/>
      <c r="H83" s="324" t="s">
        <v>1764</v>
      </c>
      <c r="I83" s="324" t="s">
        <v>1754</v>
      </c>
      <c r="J83" s="324">
        <v>15</v>
      </c>
      <c r="K83" s="312"/>
    </row>
    <row r="84" s="1" customFormat="1" ht="15" customHeight="1">
      <c r="B84" s="323"/>
      <c r="C84" s="324" t="s">
        <v>1765</v>
      </c>
      <c r="D84" s="324"/>
      <c r="E84" s="324"/>
      <c r="F84" s="325" t="s">
        <v>1758</v>
      </c>
      <c r="G84" s="324"/>
      <c r="H84" s="324" t="s">
        <v>1766</v>
      </c>
      <c r="I84" s="324" t="s">
        <v>1754</v>
      </c>
      <c r="J84" s="324">
        <v>15</v>
      </c>
      <c r="K84" s="312"/>
    </row>
    <row r="85" s="1" customFormat="1" ht="15" customHeight="1">
      <c r="B85" s="323"/>
      <c r="C85" s="324" t="s">
        <v>1767</v>
      </c>
      <c r="D85" s="324"/>
      <c r="E85" s="324"/>
      <c r="F85" s="325" t="s">
        <v>1758</v>
      </c>
      <c r="G85" s="324"/>
      <c r="H85" s="324" t="s">
        <v>1768</v>
      </c>
      <c r="I85" s="324" t="s">
        <v>1754</v>
      </c>
      <c r="J85" s="324">
        <v>20</v>
      </c>
      <c r="K85" s="312"/>
    </row>
    <row r="86" s="1" customFormat="1" ht="15" customHeight="1">
      <c r="B86" s="323"/>
      <c r="C86" s="324" t="s">
        <v>1769</v>
      </c>
      <c r="D86" s="324"/>
      <c r="E86" s="324"/>
      <c r="F86" s="325" t="s">
        <v>1758</v>
      </c>
      <c r="G86" s="324"/>
      <c r="H86" s="324" t="s">
        <v>1770</v>
      </c>
      <c r="I86" s="324" t="s">
        <v>1754</v>
      </c>
      <c r="J86" s="324">
        <v>20</v>
      </c>
      <c r="K86" s="312"/>
    </row>
    <row r="87" s="1" customFormat="1" ht="15" customHeight="1">
      <c r="B87" s="323"/>
      <c r="C87" s="298" t="s">
        <v>1771</v>
      </c>
      <c r="D87" s="298"/>
      <c r="E87" s="298"/>
      <c r="F87" s="321" t="s">
        <v>1758</v>
      </c>
      <c r="G87" s="322"/>
      <c r="H87" s="298" t="s">
        <v>1772</v>
      </c>
      <c r="I87" s="298" t="s">
        <v>1754</v>
      </c>
      <c r="J87" s="298">
        <v>50</v>
      </c>
      <c r="K87" s="312"/>
    </row>
    <row r="88" s="1" customFormat="1" ht="15" customHeight="1">
      <c r="B88" s="323"/>
      <c r="C88" s="298" t="s">
        <v>1773</v>
      </c>
      <c r="D88" s="298"/>
      <c r="E88" s="298"/>
      <c r="F88" s="321" t="s">
        <v>1758</v>
      </c>
      <c r="G88" s="322"/>
      <c r="H88" s="298" t="s">
        <v>1774</v>
      </c>
      <c r="I88" s="298" t="s">
        <v>1754</v>
      </c>
      <c r="J88" s="298">
        <v>20</v>
      </c>
      <c r="K88" s="312"/>
    </row>
    <row r="89" s="1" customFormat="1" ht="15" customHeight="1">
      <c r="B89" s="323"/>
      <c r="C89" s="298" t="s">
        <v>1775</v>
      </c>
      <c r="D89" s="298"/>
      <c r="E89" s="298"/>
      <c r="F89" s="321" t="s">
        <v>1758</v>
      </c>
      <c r="G89" s="322"/>
      <c r="H89" s="298" t="s">
        <v>1776</v>
      </c>
      <c r="I89" s="298" t="s">
        <v>1754</v>
      </c>
      <c r="J89" s="298">
        <v>20</v>
      </c>
      <c r="K89" s="312"/>
    </row>
    <row r="90" s="1" customFormat="1" ht="15" customHeight="1">
      <c r="B90" s="323"/>
      <c r="C90" s="298" t="s">
        <v>1777</v>
      </c>
      <c r="D90" s="298"/>
      <c r="E90" s="298"/>
      <c r="F90" s="321" t="s">
        <v>1758</v>
      </c>
      <c r="G90" s="322"/>
      <c r="H90" s="298" t="s">
        <v>1778</v>
      </c>
      <c r="I90" s="298" t="s">
        <v>1754</v>
      </c>
      <c r="J90" s="298">
        <v>50</v>
      </c>
      <c r="K90" s="312"/>
    </row>
    <row r="91" s="1" customFormat="1" ht="15" customHeight="1">
      <c r="B91" s="323"/>
      <c r="C91" s="298" t="s">
        <v>1779</v>
      </c>
      <c r="D91" s="298"/>
      <c r="E91" s="298"/>
      <c r="F91" s="321" t="s">
        <v>1758</v>
      </c>
      <c r="G91" s="322"/>
      <c r="H91" s="298" t="s">
        <v>1779</v>
      </c>
      <c r="I91" s="298" t="s">
        <v>1754</v>
      </c>
      <c r="J91" s="298">
        <v>50</v>
      </c>
      <c r="K91" s="312"/>
    </row>
    <row r="92" s="1" customFormat="1" ht="15" customHeight="1">
      <c r="B92" s="323"/>
      <c r="C92" s="298" t="s">
        <v>1780</v>
      </c>
      <c r="D92" s="298"/>
      <c r="E92" s="298"/>
      <c r="F92" s="321" t="s">
        <v>1758</v>
      </c>
      <c r="G92" s="322"/>
      <c r="H92" s="298" t="s">
        <v>1781</v>
      </c>
      <c r="I92" s="298" t="s">
        <v>1754</v>
      </c>
      <c r="J92" s="298">
        <v>255</v>
      </c>
      <c r="K92" s="312"/>
    </row>
    <row r="93" s="1" customFormat="1" ht="15" customHeight="1">
      <c r="B93" s="323"/>
      <c r="C93" s="298" t="s">
        <v>1782</v>
      </c>
      <c r="D93" s="298"/>
      <c r="E93" s="298"/>
      <c r="F93" s="321" t="s">
        <v>1752</v>
      </c>
      <c r="G93" s="322"/>
      <c r="H93" s="298" t="s">
        <v>1783</v>
      </c>
      <c r="I93" s="298" t="s">
        <v>1784</v>
      </c>
      <c r="J93" s="298"/>
      <c r="K93" s="312"/>
    </row>
    <row r="94" s="1" customFormat="1" ht="15" customHeight="1">
      <c r="B94" s="323"/>
      <c r="C94" s="298" t="s">
        <v>1785</v>
      </c>
      <c r="D94" s="298"/>
      <c r="E94" s="298"/>
      <c r="F94" s="321" t="s">
        <v>1752</v>
      </c>
      <c r="G94" s="322"/>
      <c r="H94" s="298" t="s">
        <v>1786</v>
      </c>
      <c r="I94" s="298" t="s">
        <v>1787</v>
      </c>
      <c r="J94" s="298"/>
      <c r="K94" s="312"/>
    </row>
    <row r="95" s="1" customFormat="1" ht="15" customHeight="1">
      <c r="B95" s="323"/>
      <c r="C95" s="298" t="s">
        <v>1788</v>
      </c>
      <c r="D95" s="298"/>
      <c r="E95" s="298"/>
      <c r="F95" s="321" t="s">
        <v>1752</v>
      </c>
      <c r="G95" s="322"/>
      <c r="H95" s="298" t="s">
        <v>1788</v>
      </c>
      <c r="I95" s="298" t="s">
        <v>1787</v>
      </c>
      <c r="J95" s="298"/>
      <c r="K95" s="312"/>
    </row>
    <row r="96" s="1" customFormat="1" ht="15" customHeight="1">
      <c r="B96" s="323"/>
      <c r="C96" s="298" t="s">
        <v>38</v>
      </c>
      <c r="D96" s="298"/>
      <c r="E96" s="298"/>
      <c r="F96" s="321" t="s">
        <v>1752</v>
      </c>
      <c r="G96" s="322"/>
      <c r="H96" s="298" t="s">
        <v>1789</v>
      </c>
      <c r="I96" s="298" t="s">
        <v>1787</v>
      </c>
      <c r="J96" s="298"/>
      <c r="K96" s="312"/>
    </row>
    <row r="97" s="1" customFormat="1" ht="15" customHeight="1">
      <c r="B97" s="323"/>
      <c r="C97" s="298" t="s">
        <v>48</v>
      </c>
      <c r="D97" s="298"/>
      <c r="E97" s="298"/>
      <c r="F97" s="321" t="s">
        <v>1752</v>
      </c>
      <c r="G97" s="322"/>
      <c r="H97" s="298" t="s">
        <v>1790</v>
      </c>
      <c r="I97" s="298" t="s">
        <v>1787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1791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1746</v>
      </c>
      <c r="D103" s="313"/>
      <c r="E103" s="313"/>
      <c r="F103" s="313" t="s">
        <v>1747</v>
      </c>
      <c r="G103" s="314"/>
      <c r="H103" s="313" t="s">
        <v>54</v>
      </c>
      <c r="I103" s="313" t="s">
        <v>57</v>
      </c>
      <c r="J103" s="313" t="s">
        <v>1748</v>
      </c>
      <c r="K103" s="312"/>
    </row>
    <row r="104" s="1" customFormat="1" ht="17.25" customHeight="1">
      <c r="B104" s="310"/>
      <c r="C104" s="315" t="s">
        <v>1749</v>
      </c>
      <c r="D104" s="315"/>
      <c r="E104" s="315"/>
      <c r="F104" s="316" t="s">
        <v>1750</v>
      </c>
      <c r="G104" s="317"/>
      <c r="H104" s="315"/>
      <c r="I104" s="315"/>
      <c r="J104" s="315" t="s">
        <v>1751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53</v>
      </c>
      <c r="D106" s="320"/>
      <c r="E106" s="320"/>
      <c r="F106" s="321" t="s">
        <v>1752</v>
      </c>
      <c r="G106" s="298"/>
      <c r="H106" s="298" t="s">
        <v>1792</v>
      </c>
      <c r="I106" s="298" t="s">
        <v>1754</v>
      </c>
      <c r="J106" s="298">
        <v>20</v>
      </c>
      <c r="K106" s="312"/>
    </row>
    <row r="107" s="1" customFormat="1" ht="15" customHeight="1">
      <c r="B107" s="310"/>
      <c r="C107" s="298" t="s">
        <v>1755</v>
      </c>
      <c r="D107" s="298"/>
      <c r="E107" s="298"/>
      <c r="F107" s="321" t="s">
        <v>1752</v>
      </c>
      <c r="G107" s="298"/>
      <c r="H107" s="298" t="s">
        <v>1792</v>
      </c>
      <c r="I107" s="298" t="s">
        <v>1754</v>
      </c>
      <c r="J107" s="298">
        <v>120</v>
      </c>
      <c r="K107" s="312"/>
    </row>
    <row r="108" s="1" customFormat="1" ht="15" customHeight="1">
      <c r="B108" s="323"/>
      <c r="C108" s="298" t="s">
        <v>1757</v>
      </c>
      <c r="D108" s="298"/>
      <c r="E108" s="298"/>
      <c r="F108" s="321" t="s">
        <v>1758</v>
      </c>
      <c r="G108" s="298"/>
      <c r="H108" s="298" t="s">
        <v>1792</v>
      </c>
      <c r="I108" s="298" t="s">
        <v>1754</v>
      </c>
      <c r="J108" s="298">
        <v>50</v>
      </c>
      <c r="K108" s="312"/>
    </row>
    <row r="109" s="1" customFormat="1" ht="15" customHeight="1">
      <c r="B109" s="323"/>
      <c r="C109" s="298" t="s">
        <v>1760</v>
      </c>
      <c r="D109" s="298"/>
      <c r="E109" s="298"/>
      <c r="F109" s="321" t="s">
        <v>1752</v>
      </c>
      <c r="G109" s="298"/>
      <c r="H109" s="298" t="s">
        <v>1792</v>
      </c>
      <c r="I109" s="298" t="s">
        <v>1762</v>
      </c>
      <c r="J109" s="298"/>
      <c r="K109" s="312"/>
    </row>
    <row r="110" s="1" customFormat="1" ht="15" customHeight="1">
      <c r="B110" s="323"/>
      <c r="C110" s="298" t="s">
        <v>1771</v>
      </c>
      <c r="D110" s="298"/>
      <c r="E110" s="298"/>
      <c r="F110" s="321" t="s">
        <v>1758</v>
      </c>
      <c r="G110" s="298"/>
      <c r="H110" s="298" t="s">
        <v>1792</v>
      </c>
      <c r="I110" s="298" t="s">
        <v>1754</v>
      </c>
      <c r="J110" s="298">
        <v>50</v>
      </c>
      <c r="K110" s="312"/>
    </row>
    <row r="111" s="1" customFormat="1" ht="15" customHeight="1">
      <c r="B111" s="323"/>
      <c r="C111" s="298" t="s">
        <v>1779</v>
      </c>
      <c r="D111" s="298"/>
      <c r="E111" s="298"/>
      <c r="F111" s="321" t="s">
        <v>1758</v>
      </c>
      <c r="G111" s="298"/>
      <c r="H111" s="298" t="s">
        <v>1792</v>
      </c>
      <c r="I111" s="298" t="s">
        <v>1754</v>
      </c>
      <c r="J111" s="298">
        <v>50</v>
      </c>
      <c r="K111" s="312"/>
    </row>
    <row r="112" s="1" customFormat="1" ht="15" customHeight="1">
      <c r="B112" s="323"/>
      <c r="C112" s="298" t="s">
        <v>1777</v>
      </c>
      <c r="D112" s="298"/>
      <c r="E112" s="298"/>
      <c r="F112" s="321" t="s">
        <v>1758</v>
      </c>
      <c r="G112" s="298"/>
      <c r="H112" s="298" t="s">
        <v>1792</v>
      </c>
      <c r="I112" s="298" t="s">
        <v>1754</v>
      </c>
      <c r="J112" s="298">
        <v>50</v>
      </c>
      <c r="K112" s="312"/>
    </row>
    <row r="113" s="1" customFormat="1" ht="15" customHeight="1">
      <c r="B113" s="323"/>
      <c r="C113" s="298" t="s">
        <v>53</v>
      </c>
      <c r="D113" s="298"/>
      <c r="E113" s="298"/>
      <c r="F113" s="321" t="s">
        <v>1752</v>
      </c>
      <c r="G113" s="298"/>
      <c r="H113" s="298" t="s">
        <v>1793</v>
      </c>
      <c r="I113" s="298" t="s">
        <v>1754</v>
      </c>
      <c r="J113" s="298">
        <v>20</v>
      </c>
      <c r="K113" s="312"/>
    </row>
    <row r="114" s="1" customFormat="1" ht="15" customHeight="1">
      <c r="B114" s="323"/>
      <c r="C114" s="298" t="s">
        <v>1794</v>
      </c>
      <c r="D114" s="298"/>
      <c r="E114" s="298"/>
      <c r="F114" s="321" t="s">
        <v>1752</v>
      </c>
      <c r="G114" s="298"/>
      <c r="H114" s="298" t="s">
        <v>1795</v>
      </c>
      <c r="I114" s="298" t="s">
        <v>1754</v>
      </c>
      <c r="J114" s="298">
        <v>120</v>
      </c>
      <c r="K114" s="312"/>
    </row>
    <row r="115" s="1" customFormat="1" ht="15" customHeight="1">
      <c r="B115" s="323"/>
      <c r="C115" s="298" t="s">
        <v>38</v>
      </c>
      <c r="D115" s="298"/>
      <c r="E115" s="298"/>
      <c r="F115" s="321" t="s">
        <v>1752</v>
      </c>
      <c r="G115" s="298"/>
      <c r="H115" s="298" t="s">
        <v>1796</v>
      </c>
      <c r="I115" s="298" t="s">
        <v>1787</v>
      </c>
      <c r="J115" s="298"/>
      <c r="K115" s="312"/>
    </row>
    <row r="116" s="1" customFormat="1" ht="15" customHeight="1">
      <c r="B116" s="323"/>
      <c r="C116" s="298" t="s">
        <v>48</v>
      </c>
      <c r="D116" s="298"/>
      <c r="E116" s="298"/>
      <c r="F116" s="321" t="s">
        <v>1752</v>
      </c>
      <c r="G116" s="298"/>
      <c r="H116" s="298" t="s">
        <v>1797</v>
      </c>
      <c r="I116" s="298" t="s">
        <v>1787</v>
      </c>
      <c r="J116" s="298"/>
      <c r="K116" s="312"/>
    </row>
    <row r="117" s="1" customFormat="1" ht="15" customHeight="1">
      <c r="B117" s="323"/>
      <c r="C117" s="298" t="s">
        <v>57</v>
      </c>
      <c r="D117" s="298"/>
      <c r="E117" s="298"/>
      <c r="F117" s="321" t="s">
        <v>1752</v>
      </c>
      <c r="G117" s="298"/>
      <c r="H117" s="298" t="s">
        <v>1798</v>
      </c>
      <c r="I117" s="298" t="s">
        <v>1799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1800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1746</v>
      </c>
      <c r="D123" s="313"/>
      <c r="E123" s="313"/>
      <c r="F123" s="313" t="s">
        <v>1747</v>
      </c>
      <c r="G123" s="314"/>
      <c r="H123" s="313" t="s">
        <v>54</v>
      </c>
      <c r="I123" s="313" t="s">
        <v>57</v>
      </c>
      <c r="J123" s="313" t="s">
        <v>1748</v>
      </c>
      <c r="K123" s="342"/>
    </row>
    <row r="124" s="1" customFormat="1" ht="17.25" customHeight="1">
      <c r="B124" s="341"/>
      <c r="C124" s="315" t="s">
        <v>1749</v>
      </c>
      <c r="D124" s="315"/>
      <c r="E124" s="315"/>
      <c r="F124" s="316" t="s">
        <v>1750</v>
      </c>
      <c r="G124" s="317"/>
      <c r="H124" s="315"/>
      <c r="I124" s="315"/>
      <c r="J124" s="315" t="s">
        <v>1751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1755</v>
      </c>
      <c r="D126" s="320"/>
      <c r="E126" s="320"/>
      <c r="F126" s="321" t="s">
        <v>1752</v>
      </c>
      <c r="G126" s="298"/>
      <c r="H126" s="298" t="s">
        <v>1792</v>
      </c>
      <c r="I126" s="298" t="s">
        <v>1754</v>
      </c>
      <c r="J126" s="298">
        <v>120</v>
      </c>
      <c r="K126" s="346"/>
    </row>
    <row r="127" s="1" customFormat="1" ht="15" customHeight="1">
      <c r="B127" s="343"/>
      <c r="C127" s="298" t="s">
        <v>1801</v>
      </c>
      <c r="D127" s="298"/>
      <c r="E127" s="298"/>
      <c r="F127" s="321" t="s">
        <v>1752</v>
      </c>
      <c r="G127" s="298"/>
      <c r="H127" s="298" t="s">
        <v>1802</v>
      </c>
      <c r="I127" s="298" t="s">
        <v>1754</v>
      </c>
      <c r="J127" s="298" t="s">
        <v>1803</v>
      </c>
      <c r="K127" s="346"/>
    </row>
    <row r="128" s="1" customFormat="1" ht="15" customHeight="1">
      <c r="B128" s="343"/>
      <c r="C128" s="298" t="s">
        <v>85</v>
      </c>
      <c r="D128" s="298"/>
      <c r="E128" s="298"/>
      <c r="F128" s="321" t="s">
        <v>1752</v>
      </c>
      <c r="G128" s="298"/>
      <c r="H128" s="298" t="s">
        <v>1804</v>
      </c>
      <c r="I128" s="298" t="s">
        <v>1754</v>
      </c>
      <c r="J128" s="298" t="s">
        <v>1803</v>
      </c>
      <c r="K128" s="346"/>
    </row>
    <row r="129" s="1" customFormat="1" ht="15" customHeight="1">
      <c r="B129" s="343"/>
      <c r="C129" s="298" t="s">
        <v>1763</v>
      </c>
      <c r="D129" s="298"/>
      <c r="E129" s="298"/>
      <c r="F129" s="321" t="s">
        <v>1758</v>
      </c>
      <c r="G129" s="298"/>
      <c r="H129" s="298" t="s">
        <v>1764</v>
      </c>
      <c r="I129" s="298" t="s">
        <v>1754</v>
      </c>
      <c r="J129" s="298">
        <v>15</v>
      </c>
      <c r="K129" s="346"/>
    </row>
    <row r="130" s="1" customFormat="1" ht="15" customHeight="1">
      <c r="B130" s="343"/>
      <c r="C130" s="324" t="s">
        <v>1765</v>
      </c>
      <c r="D130" s="324"/>
      <c r="E130" s="324"/>
      <c r="F130" s="325" t="s">
        <v>1758</v>
      </c>
      <c r="G130" s="324"/>
      <c r="H130" s="324" t="s">
        <v>1766</v>
      </c>
      <c r="I130" s="324" t="s">
        <v>1754</v>
      </c>
      <c r="J130" s="324">
        <v>15</v>
      </c>
      <c r="K130" s="346"/>
    </row>
    <row r="131" s="1" customFormat="1" ht="15" customHeight="1">
      <c r="B131" s="343"/>
      <c r="C131" s="324" t="s">
        <v>1767</v>
      </c>
      <c r="D131" s="324"/>
      <c r="E131" s="324"/>
      <c r="F131" s="325" t="s">
        <v>1758</v>
      </c>
      <c r="G131" s="324"/>
      <c r="H131" s="324" t="s">
        <v>1768</v>
      </c>
      <c r="I131" s="324" t="s">
        <v>1754</v>
      </c>
      <c r="J131" s="324">
        <v>20</v>
      </c>
      <c r="K131" s="346"/>
    </row>
    <row r="132" s="1" customFormat="1" ht="15" customHeight="1">
      <c r="B132" s="343"/>
      <c r="C132" s="324" t="s">
        <v>1769</v>
      </c>
      <c r="D132" s="324"/>
      <c r="E132" s="324"/>
      <c r="F132" s="325" t="s">
        <v>1758</v>
      </c>
      <c r="G132" s="324"/>
      <c r="H132" s="324" t="s">
        <v>1770</v>
      </c>
      <c r="I132" s="324" t="s">
        <v>1754</v>
      </c>
      <c r="J132" s="324">
        <v>20</v>
      </c>
      <c r="K132" s="346"/>
    </row>
    <row r="133" s="1" customFormat="1" ht="15" customHeight="1">
      <c r="B133" s="343"/>
      <c r="C133" s="298" t="s">
        <v>1757</v>
      </c>
      <c r="D133" s="298"/>
      <c r="E133" s="298"/>
      <c r="F133" s="321" t="s">
        <v>1758</v>
      </c>
      <c r="G133" s="298"/>
      <c r="H133" s="298" t="s">
        <v>1792</v>
      </c>
      <c r="I133" s="298" t="s">
        <v>1754</v>
      </c>
      <c r="J133" s="298">
        <v>50</v>
      </c>
      <c r="K133" s="346"/>
    </row>
    <row r="134" s="1" customFormat="1" ht="15" customHeight="1">
      <c r="B134" s="343"/>
      <c r="C134" s="298" t="s">
        <v>1771</v>
      </c>
      <c r="D134" s="298"/>
      <c r="E134" s="298"/>
      <c r="F134" s="321" t="s">
        <v>1758</v>
      </c>
      <c r="G134" s="298"/>
      <c r="H134" s="298" t="s">
        <v>1792</v>
      </c>
      <c r="I134" s="298" t="s">
        <v>1754</v>
      </c>
      <c r="J134" s="298">
        <v>50</v>
      </c>
      <c r="K134" s="346"/>
    </row>
    <row r="135" s="1" customFormat="1" ht="15" customHeight="1">
      <c r="B135" s="343"/>
      <c r="C135" s="298" t="s">
        <v>1777</v>
      </c>
      <c r="D135" s="298"/>
      <c r="E135" s="298"/>
      <c r="F135" s="321" t="s">
        <v>1758</v>
      </c>
      <c r="G135" s="298"/>
      <c r="H135" s="298" t="s">
        <v>1792</v>
      </c>
      <c r="I135" s="298" t="s">
        <v>1754</v>
      </c>
      <c r="J135" s="298">
        <v>50</v>
      </c>
      <c r="K135" s="346"/>
    </row>
    <row r="136" s="1" customFormat="1" ht="15" customHeight="1">
      <c r="B136" s="343"/>
      <c r="C136" s="298" t="s">
        <v>1779</v>
      </c>
      <c r="D136" s="298"/>
      <c r="E136" s="298"/>
      <c r="F136" s="321" t="s">
        <v>1758</v>
      </c>
      <c r="G136" s="298"/>
      <c r="H136" s="298" t="s">
        <v>1792</v>
      </c>
      <c r="I136" s="298" t="s">
        <v>1754</v>
      </c>
      <c r="J136" s="298">
        <v>50</v>
      </c>
      <c r="K136" s="346"/>
    </row>
    <row r="137" s="1" customFormat="1" ht="15" customHeight="1">
      <c r="B137" s="343"/>
      <c r="C137" s="298" t="s">
        <v>1780</v>
      </c>
      <c r="D137" s="298"/>
      <c r="E137" s="298"/>
      <c r="F137" s="321" t="s">
        <v>1758</v>
      </c>
      <c r="G137" s="298"/>
      <c r="H137" s="298" t="s">
        <v>1805</v>
      </c>
      <c r="I137" s="298" t="s">
        <v>1754</v>
      </c>
      <c r="J137" s="298">
        <v>255</v>
      </c>
      <c r="K137" s="346"/>
    </row>
    <row r="138" s="1" customFormat="1" ht="15" customHeight="1">
      <c r="B138" s="343"/>
      <c r="C138" s="298" t="s">
        <v>1782</v>
      </c>
      <c r="D138" s="298"/>
      <c r="E138" s="298"/>
      <c r="F138" s="321" t="s">
        <v>1752</v>
      </c>
      <c r="G138" s="298"/>
      <c r="H138" s="298" t="s">
        <v>1806</v>
      </c>
      <c r="I138" s="298" t="s">
        <v>1784</v>
      </c>
      <c r="J138" s="298"/>
      <c r="K138" s="346"/>
    </row>
    <row r="139" s="1" customFormat="1" ht="15" customHeight="1">
      <c r="B139" s="343"/>
      <c r="C139" s="298" t="s">
        <v>1785</v>
      </c>
      <c r="D139" s="298"/>
      <c r="E139" s="298"/>
      <c r="F139" s="321" t="s">
        <v>1752</v>
      </c>
      <c r="G139" s="298"/>
      <c r="H139" s="298" t="s">
        <v>1807</v>
      </c>
      <c r="I139" s="298" t="s">
        <v>1787</v>
      </c>
      <c r="J139" s="298"/>
      <c r="K139" s="346"/>
    </row>
    <row r="140" s="1" customFormat="1" ht="15" customHeight="1">
      <c r="B140" s="343"/>
      <c r="C140" s="298" t="s">
        <v>1788</v>
      </c>
      <c r="D140" s="298"/>
      <c r="E140" s="298"/>
      <c r="F140" s="321" t="s">
        <v>1752</v>
      </c>
      <c r="G140" s="298"/>
      <c r="H140" s="298" t="s">
        <v>1788</v>
      </c>
      <c r="I140" s="298" t="s">
        <v>1787</v>
      </c>
      <c r="J140" s="298"/>
      <c r="K140" s="346"/>
    </row>
    <row r="141" s="1" customFormat="1" ht="15" customHeight="1">
      <c r="B141" s="343"/>
      <c r="C141" s="298" t="s">
        <v>38</v>
      </c>
      <c r="D141" s="298"/>
      <c r="E141" s="298"/>
      <c r="F141" s="321" t="s">
        <v>1752</v>
      </c>
      <c r="G141" s="298"/>
      <c r="H141" s="298" t="s">
        <v>1808</v>
      </c>
      <c r="I141" s="298" t="s">
        <v>1787</v>
      </c>
      <c r="J141" s="298"/>
      <c r="K141" s="346"/>
    </row>
    <row r="142" s="1" customFormat="1" ht="15" customHeight="1">
      <c r="B142" s="343"/>
      <c r="C142" s="298" t="s">
        <v>1809</v>
      </c>
      <c r="D142" s="298"/>
      <c r="E142" s="298"/>
      <c r="F142" s="321" t="s">
        <v>1752</v>
      </c>
      <c r="G142" s="298"/>
      <c r="H142" s="298" t="s">
        <v>1810</v>
      </c>
      <c r="I142" s="298" t="s">
        <v>1787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1811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1746</v>
      </c>
      <c r="D148" s="313"/>
      <c r="E148" s="313"/>
      <c r="F148" s="313" t="s">
        <v>1747</v>
      </c>
      <c r="G148" s="314"/>
      <c r="H148" s="313" t="s">
        <v>54</v>
      </c>
      <c r="I148" s="313" t="s">
        <v>57</v>
      </c>
      <c r="J148" s="313" t="s">
        <v>1748</v>
      </c>
      <c r="K148" s="312"/>
    </row>
    <row r="149" s="1" customFormat="1" ht="17.25" customHeight="1">
      <c r="B149" s="310"/>
      <c r="C149" s="315" t="s">
        <v>1749</v>
      </c>
      <c r="D149" s="315"/>
      <c r="E149" s="315"/>
      <c r="F149" s="316" t="s">
        <v>1750</v>
      </c>
      <c r="G149" s="317"/>
      <c r="H149" s="315"/>
      <c r="I149" s="315"/>
      <c r="J149" s="315" t="s">
        <v>1751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1755</v>
      </c>
      <c r="D151" s="298"/>
      <c r="E151" s="298"/>
      <c r="F151" s="351" t="s">
        <v>1752</v>
      </c>
      <c r="G151" s="298"/>
      <c r="H151" s="350" t="s">
        <v>1792</v>
      </c>
      <c r="I151" s="350" t="s">
        <v>1754</v>
      </c>
      <c r="J151" s="350">
        <v>120</v>
      </c>
      <c r="K151" s="346"/>
    </row>
    <row r="152" s="1" customFormat="1" ht="15" customHeight="1">
      <c r="B152" s="323"/>
      <c r="C152" s="350" t="s">
        <v>1801</v>
      </c>
      <c r="D152" s="298"/>
      <c r="E152" s="298"/>
      <c r="F152" s="351" t="s">
        <v>1752</v>
      </c>
      <c r="G152" s="298"/>
      <c r="H152" s="350" t="s">
        <v>1812</v>
      </c>
      <c r="I152" s="350" t="s">
        <v>1754</v>
      </c>
      <c r="J152" s="350" t="s">
        <v>1803</v>
      </c>
      <c r="K152" s="346"/>
    </row>
    <row r="153" s="1" customFormat="1" ht="15" customHeight="1">
      <c r="B153" s="323"/>
      <c r="C153" s="350" t="s">
        <v>85</v>
      </c>
      <c r="D153" s="298"/>
      <c r="E153" s="298"/>
      <c r="F153" s="351" t="s">
        <v>1752</v>
      </c>
      <c r="G153" s="298"/>
      <c r="H153" s="350" t="s">
        <v>1813</v>
      </c>
      <c r="I153" s="350" t="s">
        <v>1754</v>
      </c>
      <c r="J153" s="350" t="s">
        <v>1803</v>
      </c>
      <c r="K153" s="346"/>
    </row>
    <row r="154" s="1" customFormat="1" ht="15" customHeight="1">
      <c r="B154" s="323"/>
      <c r="C154" s="350" t="s">
        <v>1757</v>
      </c>
      <c r="D154" s="298"/>
      <c r="E154" s="298"/>
      <c r="F154" s="351" t="s">
        <v>1758</v>
      </c>
      <c r="G154" s="298"/>
      <c r="H154" s="350" t="s">
        <v>1792</v>
      </c>
      <c r="I154" s="350" t="s">
        <v>1754</v>
      </c>
      <c r="J154" s="350">
        <v>50</v>
      </c>
      <c r="K154" s="346"/>
    </row>
    <row r="155" s="1" customFormat="1" ht="15" customHeight="1">
      <c r="B155" s="323"/>
      <c r="C155" s="350" t="s">
        <v>1760</v>
      </c>
      <c r="D155" s="298"/>
      <c r="E155" s="298"/>
      <c r="F155" s="351" t="s">
        <v>1752</v>
      </c>
      <c r="G155" s="298"/>
      <c r="H155" s="350" t="s">
        <v>1792</v>
      </c>
      <c r="I155" s="350" t="s">
        <v>1762</v>
      </c>
      <c r="J155" s="350"/>
      <c r="K155" s="346"/>
    </row>
    <row r="156" s="1" customFormat="1" ht="15" customHeight="1">
      <c r="B156" s="323"/>
      <c r="C156" s="350" t="s">
        <v>1771</v>
      </c>
      <c r="D156" s="298"/>
      <c r="E156" s="298"/>
      <c r="F156" s="351" t="s">
        <v>1758</v>
      </c>
      <c r="G156" s="298"/>
      <c r="H156" s="350" t="s">
        <v>1792</v>
      </c>
      <c r="I156" s="350" t="s">
        <v>1754</v>
      </c>
      <c r="J156" s="350">
        <v>50</v>
      </c>
      <c r="K156" s="346"/>
    </row>
    <row r="157" s="1" customFormat="1" ht="15" customHeight="1">
      <c r="B157" s="323"/>
      <c r="C157" s="350" t="s">
        <v>1779</v>
      </c>
      <c r="D157" s="298"/>
      <c r="E157" s="298"/>
      <c r="F157" s="351" t="s">
        <v>1758</v>
      </c>
      <c r="G157" s="298"/>
      <c r="H157" s="350" t="s">
        <v>1792</v>
      </c>
      <c r="I157" s="350" t="s">
        <v>1754</v>
      </c>
      <c r="J157" s="350">
        <v>50</v>
      </c>
      <c r="K157" s="346"/>
    </row>
    <row r="158" s="1" customFormat="1" ht="15" customHeight="1">
      <c r="B158" s="323"/>
      <c r="C158" s="350" t="s">
        <v>1777</v>
      </c>
      <c r="D158" s="298"/>
      <c r="E158" s="298"/>
      <c r="F158" s="351" t="s">
        <v>1758</v>
      </c>
      <c r="G158" s="298"/>
      <c r="H158" s="350" t="s">
        <v>1792</v>
      </c>
      <c r="I158" s="350" t="s">
        <v>1754</v>
      </c>
      <c r="J158" s="350">
        <v>50</v>
      </c>
      <c r="K158" s="346"/>
    </row>
    <row r="159" s="1" customFormat="1" ht="15" customHeight="1">
      <c r="B159" s="323"/>
      <c r="C159" s="350" t="s">
        <v>142</v>
      </c>
      <c r="D159" s="298"/>
      <c r="E159" s="298"/>
      <c r="F159" s="351" t="s">
        <v>1752</v>
      </c>
      <c r="G159" s="298"/>
      <c r="H159" s="350" t="s">
        <v>1814</v>
      </c>
      <c r="I159" s="350" t="s">
        <v>1754</v>
      </c>
      <c r="J159" s="350" t="s">
        <v>1815</v>
      </c>
      <c r="K159" s="346"/>
    </row>
    <row r="160" s="1" customFormat="1" ht="15" customHeight="1">
      <c r="B160" s="323"/>
      <c r="C160" s="350" t="s">
        <v>1816</v>
      </c>
      <c r="D160" s="298"/>
      <c r="E160" s="298"/>
      <c r="F160" s="351" t="s">
        <v>1752</v>
      </c>
      <c r="G160" s="298"/>
      <c r="H160" s="350" t="s">
        <v>1817</v>
      </c>
      <c r="I160" s="350" t="s">
        <v>1787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1818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1746</v>
      </c>
      <c r="D166" s="313"/>
      <c r="E166" s="313"/>
      <c r="F166" s="313" t="s">
        <v>1747</v>
      </c>
      <c r="G166" s="355"/>
      <c r="H166" s="356" t="s">
        <v>54</v>
      </c>
      <c r="I166" s="356" t="s">
        <v>57</v>
      </c>
      <c r="J166" s="313" t="s">
        <v>1748</v>
      </c>
      <c r="K166" s="290"/>
    </row>
    <row r="167" s="1" customFormat="1" ht="17.25" customHeight="1">
      <c r="B167" s="291"/>
      <c r="C167" s="315" t="s">
        <v>1749</v>
      </c>
      <c r="D167" s="315"/>
      <c r="E167" s="315"/>
      <c r="F167" s="316" t="s">
        <v>1750</v>
      </c>
      <c r="G167" s="357"/>
      <c r="H167" s="358"/>
      <c r="I167" s="358"/>
      <c r="J167" s="315" t="s">
        <v>1751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1755</v>
      </c>
      <c r="D169" s="298"/>
      <c r="E169" s="298"/>
      <c r="F169" s="321" t="s">
        <v>1752</v>
      </c>
      <c r="G169" s="298"/>
      <c r="H169" s="298" t="s">
        <v>1792</v>
      </c>
      <c r="I169" s="298" t="s">
        <v>1754</v>
      </c>
      <c r="J169" s="298">
        <v>120</v>
      </c>
      <c r="K169" s="346"/>
    </row>
    <row r="170" s="1" customFormat="1" ht="15" customHeight="1">
      <c r="B170" s="323"/>
      <c r="C170" s="298" t="s">
        <v>1801</v>
      </c>
      <c r="D170" s="298"/>
      <c r="E170" s="298"/>
      <c r="F170" s="321" t="s">
        <v>1752</v>
      </c>
      <c r="G170" s="298"/>
      <c r="H170" s="298" t="s">
        <v>1802</v>
      </c>
      <c r="I170" s="298" t="s">
        <v>1754</v>
      </c>
      <c r="J170" s="298" t="s">
        <v>1803</v>
      </c>
      <c r="K170" s="346"/>
    </row>
    <row r="171" s="1" customFormat="1" ht="15" customHeight="1">
      <c r="B171" s="323"/>
      <c r="C171" s="298" t="s">
        <v>85</v>
      </c>
      <c r="D171" s="298"/>
      <c r="E171" s="298"/>
      <c r="F171" s="321" t="s">
        <v>1752</v>
      </c>
      <c r="G171" s="298"/>
      <c r="H171" s="298" t="s">
        <v>1819</v>
      </c>
      <c r="I171" s="298" t="s">
        <v>1754</v>
      </c>
      <c r="J171" s="298" t="s">
        <v>1803</v>
      </c>
      <c r="K171" s="346"/>
    </row>
    <row r="172" s="1" customFormat="1" ht="15" customHeight="1">
      <c r="B172" s="323"/>
      <c r="C172" s="298" t="s">
        <v>1757</v>
      </c>
      <c r="D172" s="298"/>
      <c r="E172" s="298"/>
      <c r="F172" s="321" t="s">
        <v>1758</v>
      </c>
      <c r="G172" s="298"/>
      <c r="H172" s="298" t="s">
        <v>1819</v>
      </c>
      <c r="I172" s="298" t="s">
        <v>1754</v>
      </c>
      <c r="J172" s="298">
        <v>50</v>
      </c>
      <c r="K172" s="346"/>
    </row>
    <row r="173" s="1" customFormat="1" ht="15" customHeight="1">
      <c r="B173" s="323"/>
      <c r="C173" s="298" t="s">
        <v>1760</v>
      </c>
      <c r="D173" s="298"/>
      <c r="E173" s="298"/>
      <c r="F173" s="321" t="s">
        <v>1752</v>
      </c>
      <c r="G173" s="298"/>
      <c r="H173" s="298" t="s">
        <v>1819</v>
      </c>
      <c r="I173" s="298" t="s">
        <v>1762</v>
      </c>
      <c r="J173" s="298"/>
      <c r="K173" s="346"/>
    </row>
    <row r="174" s="1" customFormat="1" ht="15" customHeight="1">
      <c r="B174" s="323"/>
      <c r="C174" s="298" t="s">
        <v>1771</v>
      </c>
      <c r="D174" s="298"/>
      <c r="E174" s="298"/>
      <c r="F174" s="321" t="s">
        <v>1758</v>
      </c>
      <c r="G174" s="298"/>
      <c r="H174" s="298" t="s">
        <v>1819</v>
      </c>
      <c r="I174" s="298" t="s">
        <v>1754</v>
      </c>
      <c r="J174" s="298">
        <v>50</v>
      </c>
      <c r="K174" s="346"/>
    </row>
    <row r="175" s="1" customFormat="1" ht="15" customHeight="1">
      <c r="B175" s="323"/>
      <c r="C175" s="298" t="s">
        <v>1779</v>
      </c>
      <c r="D175" s="298"/>
      <c r="E175" s="298"/>
      <c r="F175" s="321" t="s">
        <v>1758</v>
      </c>
      <c r="G175" s="298"/>
      <c r="H175" s="298" t="s">
        <v>1819</v>
      </c>
      <c r="I175" s="298" t="s">
        <v>1754</v>
      </c>
      <c r="J175" s="298">
        <v>50</v>
      </c>
      <c r="K175" s="346"/>
    </row>
    <row r="176" s="1" customFormat="1" ht="15" customHeight="1">
      <c r="B176" s="323"/>
      <c r="C176" s="298" t="s">
        <v>1777</v>
      </c>
      <c r="D176" s="298"/>
      <c r="E176" s="298"/>
      <c r="F176" s="321" t="s">
        <v>1758</v>
      </c>
      <c r="G176" s="298"/>
      <c r="H176" s="298" t="s">
        <v>1819</v>
      </c>
      <c r="I176" s="298" t="s">
        <v>1754</v>
      </c>
      <c r="J176" s="298">
        <v>50</v>
      </c>
      <c r="K176" s="346"/>
    </row>
    <row r="177" s="1" customFormat="1" ht="15" customHeight="1">
      <c r="B177" s="323"/>
      <c r="C177" s="298" t="s">
        <v>151</v>
      </c>
      <c r="D177" s="298"/>
      <c r="E177" s="298"/>
      <c r="F177" s="321" t="s">
        <v>1752</v>
      </c>
      <c r="G177" s="298"/>
      <c r="H177" s="298" t="s">
        <v>1820</v>
      </c>
      <c r="I177" s="298" t="s">
        <v>1821</v>
      </c>
      <c r="J177" s="298"/>
      <c r="K177" s="346"/>
    </row>
    <row r="178" s="1" customFormat="1" ht="15" customHeight="1">
      <c r="B178" s="323"/>
      <c r="C178" s="298" t="s">
        <v>57</v>
      </c>
      <c r="D178" s="298"/>
      <c r="E178" s="298"/>
      <c r="F178" s="321" t="s">
        <v>1752</v>
      </c>
      <c r="G178" s="298"/>
      <c r="H178" s="298" t="s">
        <v>1822</v>
      </c>
      <c r="I178" s="298" t="s">
        <v>1823</v>
      </c>
      <c r="J178" s="298">
        <v>1</v>
      </c>
      <c r="K178" s="346"/>
    </row>
    <row r="179" s="1" customFormat="1" ht="15" customHeight="1">
      <c r="B179" s="323"/>
      <c r="C179" s="298" t="s">
        <v>53</v>
      </c>
      <c r="D179" s="298"/>
      <c r="E179" s="298"/>
      <c r="F179" s="321" t="s">
        <v>1752</v>
      </c>
      <c r="G179" s="298"/>
      <c r="H179" s="298" t="s">
        <v>1824</v>
      </c>
      <c r="I179" s="298" t="s">
        <v>1754</v>
      </c>
      <c r="J179" s="298">
        <v>20</v>
      </c>
      <c r="K179" s="346"/>
    </row>
    <row r="180" s="1" customFormat="1" ht="15" customHeight="1">
      <c r="B180" s="323"/>
      <c r="C180" s="298" t="s">
        <v>54</v>
      </c>
      <c r="D180" s="298"/>
      <c r="E180" s="298"/>
      <c r="F180" s="321" t="s">
        <v>1752</v>
      </c>
      <c r="G180" s="298"/>
      <c r="H180" s="298" t="s">
        <v>1825</v>
      </c>
      <c r="I180" s="298" t="s">
        <v>1754</v>
      </c>
      <c r="J180" s="298">
        <v>255</v>
      </c>
      <c r="K180" s="346"/>
    </row>
    <row r="181" s="1" customFormat="1" ht="15" customHeight="1">
      <c r="B181" s="323"/>
      <c r="C181" s="298" t="s">
        <v>152</v>
      </c>
      <c r="D181" s="298"/>
      <c r="E181" s="298"/>
      <c r="F181" s="321" t="s">
        <v>1752</v>
      </c>
      <c r="G181" s="298"/>
      <c r="H181" s="298" t="s">
        <v>1716</v>
      </c>
      <c r="I181" s="298" t="s">
        <v>1754</v>
      </c>
      <c r="J181" s="298">
        <v>10</v>
      </c>
      <c r="K181" s="346"/>
    </row>
    <row r="182" s="1" customFormat="1" ht="15" customHeight="1">
      <c r="B182" s="323"/>
      <c r="C182" s="298" t="s">
        <v>153</v>
      </c>
      <c r="D182" s="298"/>
      <c r="E182" s="298"/>
      <c r="F182" s="321" t="s">
        <v>1752</v>
      </c>
      <c r="G182" s="298"/>
      <c r="H182" s="298" t="s">
        <v>1826</v>
      </c>
      <c r="I182" s="298" t="s">
        <v>1787</v>
      </c>
      <c r="J182" s="298"/>
      <c r="K182" s="346"/>
    </row>
    <row r="183" s="1" customFormat="1" ht="15" customHeight="1">
      <c r="B183" s="323"/>
      <c r="C183" s="298" t="s">
        <v>1827</v>
      </c>
      <c r="D183" s="298"/>
      <c r="E183" s="298"/>
      <c r="F183" s="321" t="s">
        <v>1752</v>
      </c>
      <c r="G183" s="298"/>
      <c r="H183" s="298" t="s">
        <v>1828</v>
      </c>
      <c r="I183" s="298" t="s">
        <v>1787</v>
      </c>
      <c r="J183" s="298"/>
      <c r="K183" s="346"/>
    </row>
    <row r="184" s="1" customFormat="1" ht="15" customHeight="1">
      <c r="B184" s="323"/>
      <c r="C184" s="298" t="s">
        <v>1816</v>
      </c>
      <c r="D184" s="298"/>
      <c r="E184" s="298"/>
      <c r="F184" s="321" t="s">
        <v>1752</v>
      </c>
      <c r="G184" s="298"/>
      <c r="H184" s="298" t="s">
        <v>1829</v>
      </c>
      <c r="I184" s="298" t="s">
        <v>1787</v>
      </c>
      <c r="J184" s="298"/>
      <c r="K184" s="346"/>
    </row>
    <row r="185" s="1" customFormat="1" ht="15" customHeight="1">
      <c r="B185" s="323"/>
      <c r="C185" s="298" t="s">
        <v>155</v>
      </c>
      <c r="D185" s="298"/>
      <c r="E185" s="298"/>
      <c r="F185" s="321" t="s">
        <v>1758</v>
      </c>
      <c r="G185" s="298"/>
      <c r="H185" s="298" t="s">
        <v>1830</v>
      </c>
      <c r="I185" s="298" t="s">
        <v>1754</v>
      </c>
      <c r="J185" s="298">
        <v>50</v>
      </c>
      <c r="K185" s="346"/>
    </row>
    <row r="186" s="1" customFormat="1" ht="15" customHeight="1">
      <c r="B186" s="323"/>
      <c r="C186" s="298" t="s">
        <v>1831</v>
      </c>
      <c r="D186" s="298"/>
      <c r="E186" s="298"/>
      <c r="F186" s="321" t="s">
        <v>1758</v>
      </c>
      <c r="G186" s="298"/>
      <c r="H186" s="298" t="s">
        <v>1832</v>
      </c>
      <c r="I186" s="298" t="s">
        <v>1833</v>
      </c>
      <c r="J186" s="298"/>
      <c r="K186" s="346"/>
    </row>
    <row r="187" s="1" customFormat="1" ht="15" customHeight="1">
      <c r="B187" s="323"/>
      <c r="C187" s="298" t="s">
        <v>1834</v>
      </c>
      <c r="D187" s="298"/>
      <c r="E187" s="298"/>
      <c r="F187" s="321" t="s">
        <v>1758</v>
      </c>
      <c r="G187" s="298"/>
      <c r="H187" s="298" t="s">
        <v>1835</v>
      </c>
      <c r="I187" s="298" t="s">
        <v>1833</v>
      </c>
      <c r="J187" s="298"/>
      <c r="K187" s="346"/>
    </row>
    <row r="188" s="1" customFormat="1" ht="15" customHeight="1">
      <c r="B188" s="323"/>
      <c r="C188" s="298" t="s">
        <v>1836</v>
      </c>
      <c r="D188" s="298"/>
      <c r="E188" s="298"/>
      <c r="F188" s="321" t="s">
        <v>1758</v>
      </c>
      <c r="G188" s="298"/>
      <c r="H188" s="298" t="s">
        <v>1837</v>
      </c>
      <c r="I188" s="298" t="s">
        <v>1833</v>
      </c>
      <c r="J188" s="298"/>
      <c r="K188" s="346"/>
    </row>
    <row r="189" s="1" customFormat="1" ht="15" customHeight="1">
      <c r="B189" s="323"/>
      <c r="C189" s="359" t="s">
        <v>1838</v>
      </c>
      <c r="D189" s="298"/>
      <c r="E189" s="298"/>
      <c r="F189" s="321" t="s">
        <v>1758</v>
      </c>
      <c r="G189" s="298"/>
      <c r="H189" s="298" t="s">
        <v>1839</v>
      </c>
      <c r="I189" s="298" t="s">
        <v>1840</v>
      </c>
      <c r="J189" s="360" t="s">
        <v>1841</v>
      </c>
      <c r="K189" s="346"/>
    </row>
    <row r="190" s="1" customFormat="1" ht="15" customHeight="1">
      <c r="B190" s="323"/>
      <c r="C190" s="359" t="s">
        <v>42</v>
      </c>
      <c r="D190" s="298"/>
      <c r="E190" s="298"/>
      <c r="F190" s="321" t="s">
        <v>1752</v>
      </c>
      <c r="G190" s="298"/>
      <c r="H190" s="295" t="s">
        <v>1842</v>
      </c>
      <c r="I190" s="298" t="s">
        <v>1843</v>
      </c>
      <c r="J190" s="298"/>
      <c r="K190" s="346"/>
    </row>
    <row r="191" s="1" customFormat="1" ht="15" customHeight="1">
      <c r="B191" s="323"/>
      <c r="C191" s="359" t="s">
        <v>1844</v>
      </c>
      <c r="D191" s="298"/>
      <c r="E191" s="298"/>
      <c r="F191" s="321" t="s">
        <v>1752</v>
      </c>
      <c r="G191" s="298"/>
      <c r="H191" s="298" t="s">
        <v>1845</v>
      </c>
      <c r="I191" s="298" t="s">
        <v>1787</v>
      </c>
      <c r="J191" s="298"/>
      <c r="K191" s="346"/>
    </row>
    <row r="192" s="1" customFormat="1" ht="15" customHeight="1">
      <c r="B192" s="323"/>
      <c r="C192" s="359" t="s">
        <v>1846</v>
      </c>
      <c r="D192" s="298"/>
      <c r="E192" s="298"/>
      <c r="F192" s="321" t="s">
        <v>1752</v>
      </c>
      <c r="G192" s="298"/>
      <c r="H192" s="298" t="s">
        <v>1847</v>
      </c>
      <c r="I192" s="298" t="s">
        <v>1787</v>
      </c>
      <c r="J192" s="298"/>
      <c r="K192" s="346"/>
    </row>
    <row r="193" s="1" customFormat="1" ht="15" customHeight="1">
      <c r="B193" s="323"/>
      <c r="C193" s="359" t="s">
        <v>1848</v>
      </c>
      <c r="D193" s="298"/>
      <c r="E193" s="298"/>
      <c r="F193" s="321" t="s">
        <v>1758</v>
      </c>
      <c r="G193" s="298"/>
      <c r="H193" s="298" t="s">
        <v>1849</v>
      </c>
      <c r="I193" s="298" t="s">
        <v>1787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1850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1851</v>
      </c>
      <c r="D200" s="362"/>
      <c r="E200" s="362"/>
      <c r="F200" s="362" t="s">
        <v>1852</v>
      </c>
      <c r="G200" s="363"/>
      <c r="H200" s="362" t="s">
        <v>1853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1843</v>
      </c>
      <c r="D202" s="298"/>
      <c r="E202" s="298"/>
      <c r="F202" s="321" t="s">
        <v>43</v>
      </c>
      <c r="G202" s="298"/>
      <c r="H202" s="298" t="s">
        <v>1854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44</v>
      </c>
      <c r="G203" s="298"/>
      <c r="H203" s="298" t="s">
        <v>1855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47</v>
      </c>
      <c r="G204" s="298"/>
      <c r="H204" s="298" t="s">
        <v>1856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45</v>
      </c>
      <c r="G205" s="298"/>
      <c r="H205" s="298" t="s">
        <v>1857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46</v>
      </c>
      <c r="G206" s="298"/>
      <c r="H206" s="298" t="s">
        <v>1858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1799</v>
      </c>
      <c r="D208" s="298"/>
      <c r="E208" s="298"/>
      <c r="F208" s="321" t="s">
        <v>78</v>
      </c>
      <c r="G208" s="298"/>
      <c r="H208" s="298" t="s">
        <v>1859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1697</v>
      </c>
      <c r="G209" s="298"/>
      <c r="H209" s="298" t="s">
        <v>1698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1695</v>
      </c>
      <c r="G210" s="298"/>
      <c r="H210" s="298" t="s">
        <v>1860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1699</v>
      </c>
      <c r="G211" s="359"/>
      <c r="H211" s="350" t="s">
        <v>84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1700</v>
      </c>
      <c r="G212" s="359"/>
      <c r="H212" s="350" t="s">
        <v>1861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1823</v>
      </c>
      <c r="D214" s="298"/>
      <c r="E214" s="298"/>
      <c r="F214" s="321">
        <v>1</v>
      </c>
      <c r="G214" s="359"/>
      <c r="H214" s="350" t="s">
        <v>1862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1863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1864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1865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 s="1" customFormat="1" ht="12" customHeight="1">
      <c r="B8" s="21"/>
      <c r="D8" s="144" t="s">
        <v>137</v>
      </c>
      <c r="L8" s="21"/>
    </row>
    <row r="9" s="2" customFormat="1" ht="16.5" customHeight="1">
      <c r="A9" s="39"/>
      <c r="B9" s="45"/>
      <c r="C9" s="39"/>
      <c r="D9" s="39"/>
      <c r="E9" s="145" t="s">
        <v>138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140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23. 2. 2022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ROUND((SUM(BE90:BE137)),  2)</f>
        <v>0</v>
      </c>
      <c r="G35" s="39"/>
      <c r="H35" s="39"/>
      <c r="I35" s="159">
        <v>0.20999999999999999</v>
      </c>
      <c r="J35" s="158">
        <f>ROUND(((SUM(BE90:BE137))*I35),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ROUND((SUM(BF90:BF137)),  2)</f>
        <v>0</v>
      </c>
      <c r="G36" s="39"/>
      <c r="H36" s="39"/>
      <c r="I36" s="159">
        <v>0.14999999999999999</v>
      </c>
      <c r="J36" s="158">
        <f>ROUND(((SUM(BF90:BF137))*I36),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ROUND((SUM(BG90:BG137)),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ROUND((SUM(BH90:BH137)),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ROUND((SUM(BI90:BI137)),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141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PCHO PRO UMÍSTĚNÍ ZAMĚSTNANECKÝCH ŠATEN V 1.P.P.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II-00 -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142</v>
      </c>
      <c r="D61" s="173"/>
      <c r="E61" s="173"/>
      <c r="F61" s="173"/>
      <c r="G61" s="173"/>
      <c r="H61" s="173"/>
      <c r="I61" s="173"/>
      <c r="J61" s="174" t="s">
        <v>143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144</v>
      </c>
    </row>
    <row r="64" s="9" customFormat="1" ht="24.96" customHeight="1">
      <c r="A64" s="9"/>
      <c r="B64" s="176"/>
      <c r="C64" s="177"/>
      <c r="D64" s="178" t="s">
        <v>145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146</v>
      </c>
      <c r="E65" s="184"/>
      <c r="F65" s="184"/>
      <c r="G65" s="184"/>
      <c r="H65" s="184"/>
      <c r="I65" s="184"/>
      <c r="J65" s="185">
        <f>J92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147</v>
      </c>
      <c r="E66" s="184"/>
      <c r="F66" s="184"/>
      <c r="G66" s="184"/>
      <c r="H66" s="184"/>
      <c r="I66" s="184"/>
      <c r="J66" s="185">
        <f>J102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148</v>
      </c>
      <c r="E67" s="184"/>
      <c r="F67" s="184"/>
      <c r="G67" s="184"/>
      <c r="H67" s="184"/>
      <c r="I67" s="184"/>
      <c r="J67" s="185">
        <f>J115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149</v>
      </c>
      <c r="E68" s="184"/>
      <c r="F68" s="184"/>
      <c r="G68" s="184"/>
      <c r="H68" s="184"/>
      <c r="I68" s="184"/>
      <c r="J68" s="185">
        <f>J134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PCHO PRO UMÍSTĚNÍ ZAMĚSTNANECKÝCH ŠATEN V 1.P.P.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138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139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II-00 -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23. 2. 2022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Nemocnice ve Frýdku - Místku, p.o.</v>
      </c>
      <c r="G86" s="41"/>
      <c r="H86" s="41"/>
      <c r="I86" s="33" t="s">
        <v>31</v>
      </c>
      <c r="J86" s="37" t="str">
        <f>E23</f>
        <v>FORSING projekt s.r.o.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Jindřich Jansa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151</v>
      </c>
      <c r="D89" s="190" t="s">
        <v>57</v>
      </c>
      <c r="E89" s="190" t="s">
        <v>53</v>
      </c>
      <c r="F89" s="190" t="s">
        <v>54</v>
      </c>
      <c r="G89" s="190" t="s">
        <v>152</v>
      </c>
      <c r="H89" s="190" t="s">
        <v>153</v>
      </c>
      <c r="I89" s="190" t="s">
        <v>154</v>
      </c>
      <c r="J89" s="190" t="s">
        <v>143</v>
      </c>
      <c r="K89" s="191" t="s">
        <v>155</v>
      </c>
      <c r="L89" s="192"/>
      <c r="M89" s="93" t="s">
        <v>19</v>
      </c>
      <c r="N89" s="94" t="s">
        <v>42</v>
      </c>
      <c r="O89" s="94" t="s">
        <v>156</v>
      </c>
      <c r="P89" s="94" t="s">
        <v>157</v>
      </c>
      <c r="Q89" s="94" t="s">
        <v>158</v>
      </c>
      <c r="R89" s="94" t="s">
        <v>159</v>
      </c>
      <c r="S89" s="94" t="s">
        <v>160</v>
      </c>
      <c r="T89" s="95" t="s">
        <v>161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162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</f>
        <v>0</v>
      </c>
      <c r="Q90" s="97"/>
      <c r="R90" s="195">
        <f>R91</f>
        <v>0</v>
      </c>
      <c r="S90" s="97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144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163</v>
      </c>
      <c r="F91" s="201" t="s">
        <v>164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P92+P102+P115+P134</f>
        <v>0</v>
      </c>
      <c r="Q91" s="206"/>
      <c r="R91" s="207">
        <f>R92+R102+R115+R134</f>
        <v>0</v>
      </c>
      <c r="S91" s="206"/>
      <c r="T91" s="208">
        <f>T92+T102+T115+T134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165</v>
      </c>
      <c r="AT91" s="210" t="s">
        <v>71</v>
      </c>
      <c r="AU91" s="210" t="s">
        <v>72</v>
      </c>
      <c r="AY91" s="209" t="s">
        <v>166</v>
      </c>
      <c r="BK91" s="211">
        <f>BK92+BK102+BK115+BK134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167</v>
      </c>
      <c r="F92" s="212" t="s">
        <v>168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SUM(P93:P101)</f>
        <v>0</v>
      </c>
      <c r="Q92" s="206"/>
      <c r="R92" s="207">
        <f>SUM(R93:R101)</f>
        <v>0</v>
      </c>
      <c r="S92" s="206"/>
      <c r="T92" s="208">
        <f>SUM(T93:T101)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165</v>
      </c>
      <c r="AT92" s="210" t="s">
        <v>71</v>
      </c>
      <c r="AU92" s="210" t="s">
        <v>79</v>
      </c>
      <c r="AY92" s="209" t="s">
        <v>166</v>
      </c>
      <c r="BK92" s="211">
        <f>SUM(BK93:BK101)</f>
        <v>0</v>
      </c>
    </row>
    <row r="93" s="2" customFormat="1" ht="16.5" customHeight="1">
      <c r="A93" s="39"/>
      <c r="B93" s="40"/>
      <c r="C93" s="214" t="s">
        <v>79</v>
      </c>
      <c r="D93" s="214" t="s">
        <v>169</v>
      </c>
      <c r="E93" s="215" t="s">
        <v>170</v>
      </c>
      <c r="F93" s="216" t="s">
        <v>171</v>
      </c>
      <c r="G93" s="217" t="s">
        <v>172</v>
      </c>
      <c r="H93" s="218">
        <v>1</v>
      </c>
      <c r="I93" s="219"/>
      <c r="J93" s="220">
        <f>ROUND(I93*H93,2)</f>
        <v>0</v>
      </c>
      <c r="K93" s="216" t="s">
        <v>173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174</v>
      </c>
      <c r="AT93" s="225" t="s">
        <v>169</v>
      </c>
      <c r="AU93" s="225" t="s">
        <v>81</v>
      </c>
      <c r="AY93" s="18" t="s">
        <v>166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79</v>
      </c>
      <c r="BK93" s="226">
        <f>ROUND(I93*H93,2)</f>
        <v>0</v>
      </c>
      <c r="BL93" s="18" t="s">
        <v>174</v>
      </c>
      <c r="BM93" s="225" t="s">
        <v>175</v>
      </c>
    </row>
    <row r="94" s="2" customFormat="1">
      <c r="A94" s="39"/>
      <c r="B94" s="40"/>
      <c r="C94" s="41"/>
      <c r="D94" s="227" t="s">
        <v>176</v>
      </c>
      <c r="E94" s="41"/>
      <c r="F94" s="228" t="s">
        <v>171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176</v>
      </c>
      <c r="AU94" s="18" t="s">
        <v>81</v>
      </c>
    </row>
    <row r="95" s="2" customFormat="1">
      <c r="A95" s="39"/>
      <c r="B95" s="40"/>
      <c r="C95" s="41"/>
      <c r="D95" s="232" t="s">
        <v>177</v>
      </c>
      <c r="E95" s="41"/>
      <c r="F95" s="233" t="s">
        <v>178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177</v>
      </c>
      <c r="AU95" s="18" t="s">
        <v>81</v>
      </c>
    </row>
    <row r="96" s="13" customFormat="1">
      <c r="A96" s="13"/>
      <c r="B96" s="234"/>
      <c r="C96" s="235"/>
      <c r="D96" s="227" t="s">
        <v>179</v>
      </c>
      <c r="E96" s="236" t="s">
        <v>19</v>
      </c>
      <c r="F96" s="237" t="s">
        <v>180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179</v>
      </c>
      <c r="AU96" s="243" t="s">
        <v>81</v>
      </c>
      <c r="AV96" s="13" t="s">
        <v>79</v>
      </c>
      <c r="AW96" s="13" t="s">
        <v>33</v>
      </c>
      <c r="AX96" s="13" t="s">
        <v>72</v>
      </c>
      <c r="AY96" s="243" t="s">
        <v>166</v>
      </c>
    </row>
    <row r="97" s="14" customFormat="1">
      <c r="A97" s="14"/>
      <c r="B97" s="244"/>
      <c r="C97" s="245"/>
      <c r="D97" s="227" t="s">
        <v>179</v>
      </c>
      <c r="E97" s="246" t="s">
        <v>19</v>
      </c>
      <c r="F97" s="247" t="s">
        <v>79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33</v>
      </c>
      <c r="AX97" s="14" t="s">
        <v>72</v>
      </c>
      <c r="AY97" s="254" t="s">
        <v>166</v>
      </c>
    </row>
    <row r="98" s="15" customFormat="1">
      <c r="A98" s="15"/>
      <c r="B98" s="255"/>
      <c r="C98" s="256"/>
      <c r="D98" s="227" t="s">
        <v>179</v>
      </c>
      <c r="E98" s="257" t="s">
        <v>19</v>
      </c>
      <c r="F98" s="258" t="s">
        <v>181</v>
      </c>
      <c r="G98" s="256"/>
      <c r="H98" s="259">
        <v>1</v>
      </c>
      <c r="I98" s="260"/>
      <c r="J98" s="256"/>
      <c r="K98" s="256"/>
      <c r="L98" s="261"/>
      <c r="M98" s="262"/>
      <c r="N98" s="263"/>
      <c r="O98" s="263"/>
      <c r="P98" s="263"/>
      <c r="Q98" s="263"/>
      <c r="R98" s="263"/>
      <c r="S98" s="263"/>
      <c r="T98" s="26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5" t="s">
        <v>179</v>
      </c>
      <c r="AU98" s="265" t="s">
        <v>81</v>
      </c>
      <c r="AV98" s="15" t="s">
        <v>182</v>
      </c>
      <c r="AW98" s="15" t="s">
        <v>33</v>
      </c>
      <c r="AX98" s="15" t="s">
        <v>79</v>
      </c>
      <c r="AY98" s="265" t="s">
        <v>166</v>
      </c>
    </row>
    <row r="99" s="2" customFormat="1" ht="16.5" customHeight="1">
      <c r="A99" s="39"/>
      <c r="B99" s="40"/>
      <c r="C99" s="214" t="s">
        <v>81</v>
      </c>
      <c r="D99" s="214" t="s">
        <v>169</v>
      </c>
      <c r="E99" s="215" t="s">
        <v>183</v>
      </c>
      <c r="F99" s="216" t="s">
        <v>184</v>
      </c>
      <c r="G99" s="217" t="s">
        <v>172</v>
      </c>
      <c r="H99" s="218">
        <v>1</v>
      </c>
      <c r="I99" s="219"/>
      <c r="J99" s="220">
        <f>ROUND(I99*H99,2)</f>
        <v>0</v>
      </c>
      <c r="K99" s="216" t="s">
        <v>173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174</v>
      </c>
      <c r="AT99" s="225" t="s">
        <v>169</v>
      </c>
      <c r="AU99" s="225" t="s">
        <v>81</v>
      </c>
      <c r="AY99" s="18" t="s">
        <v>166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174</v>
      </c>
      <c r="BM99" s="225" t="s">
        <v>185</v>
      </c>
    </row>
    <row r="100" s="2" customFormat="1">
      <c r="A100" s="39"/>
      <c r="B100" s="40"/>
      <c r="C100" s="41"/>
      <c r="D100" s="227" t="s">
        <v>176</v>
      </c>
      <c r="E100" s="41"/>
      <c r="F100" s="228" t="s">
        <v>184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176</v>
      </c>
      <c r="AU100" s="18" t="s">
        <v>81</v>
      </c>
    </row>
    <row r="101" s="2" customFormat="1">
      <c r="A101" s="39"/>
      <c r="B101" s="40"/>
      <c r="C101" s="41"/>
      <c r="D101" s="232" t="s">
        <v>177</v>
      </c>
      <c r="E101" s="41"/>
      <c r="F101" s="233" t="s">
        <v>186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177</v>
      </c>
      <c r="AU101" s="18" t="s">
        <v>81</v>
      </c>
    </row>
    <row r="102" s="12" customFormat="1" ht="22.8" customHeight="1">
      <c r="A102" s="12"/>
      <c r="B102" s="198"/>
      <c r="C102" s="199"/>
      <c r="D102" s="200" t="s">
        <v>71</v>
      </c>
      <c r="E102" s="212" t="s">
        <v>187</v>
      </c>
      <c r="F102" s="212" t="s">
        <v>188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SUM(P103:P114)</f>
        <v>0</v>
      </c>
      <c r="Q102" s="206"/>
      <c r="R102" s="207">
        <f>SUM(R103:R114)</f>
        <v>0</v>
      </c>
      <c r="S102" s="206"/>
      <c r="T102" s="208">
        <f>SUM(T103:T114)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165</v>
      </c>
      <c r="AT102" s="210" t="s">
        <v>71</v>
      </c>
      <c r="AU102" s="210" t="s">
        <v>79</v>
      </c>
      <c r="AY102" s="209" t="s">
        <v>166</v>
      </c>
      <c r="BK102" s="211">
        <f>SUM(BK103:BK114)</f>
        <v>0</v>
      </c>
    </row>
    <row r="103" s="2" customFormat="1" ht="16.5" customHeight="1">
      <c r="A103" s="39"/>
      <c r="B103" s="40"/>
      <c r="C103" s="214" t="s">
        <v>98</v>
      </c>
      <c r="D103" s="214" t="s">
        <v>169</v>
      </c>
      <c r="E103" s="215" t="s">
        <v>189</v>
      </c>
      <c r="F103" s="216" t="s">
        <v>188</v>
      </c>
      <c r="G103" s="217" t="s">
        <v>172</v>
      </c>
      <c r="H103" s="218">
        <v>1</v>
      </c>
      <c r="I103" s="219"/>
      <c r="J103" s="220">
        <f>ROUND(I103*H103,2)</f>
        <v>0</v>
      </c>
      <c r="K103" s="216" t="s">
        <v>173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174</v>
      </c>
      <c r="AT103" s="225" t="s">
        <v>169</v>
      </c>
      <c r="AU103" s="225" t="s">
        <v>81</v>
      </c>
      <c r="AY103" s="18" t="s">
        <v>166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174</v>
      </c>
      <c r="BM103" s="225" t="s">
        <v>190</v>
      </c>
    </row>
    <row r="104" s="2" customFormat="1">
      <c r="A104" s="39"/>
      <c r="B104" s="40"/>
      <c r="C104" s="41"/>
      <c r="D104" s="227" t="s">
        <v>176</v>
      </c>
      <c r="E104" s="41"/>
      <c r="F104" s="228" t="s">
        <v>188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176</v>
      </c>
      <c r="AU104" s="18" t="s">
        <v>81</v>
      </c>
    </row>
    <row r="105" s="2" customFormat="1">
      <c r="A105" s="39"/>
      <c r="B105" s="40"/>
      <c r="C105" s="41"/>
      <c r="D105" s="232" t="s">
        <v>177</v>
      </c>
      <c r="E105" s="41"/>
      <c r="F105" s="233" t="s">
        <v>191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177</v>
      </c>
      <c r="AU105" s="18" t="s">
        <v>81</v>
      </c>
    </row>
    <row r="106" s="13" customFormat="1">
      <c r="A106" s="13"/>
      <c r="B106" s="234"/>
      <c r="C106" s="235"/>
      <c r="D106" s="227" t="s">
        <v>179</v>
      </c>
      <c r="E106" s="236" t="s">
        <v>19</v>
      </c>
      <c r="F106" s="237" t="s">
        <v>192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33</v>
      </c>
      <c r="AX106" s="13" t="s">
        <v>72</v>
      </c>
      <c r="AY106" s="243" t="s">
        <v>166</v>
      </c>
    </row>
    <row r="107" s="14" customFormat="1">
      <c r="A107" s="14"/>
      <c r="B107" s="244"/>
      <c r="C107" s="245"/>
      <c r="D107" s="227" t="s">
        <v>179</v>
      </c>
      <c r="E107" s="246" t="s">
        <v>19</v>
      </c>
      <c r="F107" s="247" t="s">
        <v>79</v>
      </c>
      <c r="G107" s="245"/>
      <c r="H107" s="248">
        <v>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33</v>
      </c>
      <c r="AX107" s="14" t="s">
        <v>72</v>
      </c>
      <c r="AY107" s="254" t="s">
        <v>166</v>
      </c>
    </row>
    <row r="108" s="15" customFormat="1">
      <c r="A108" s="15"/>
      <c r="B108" s="255"/>
      <c r="C108" s="256"/>
      <c r="D108" s="227" t="s">
        <v>179</v>
      </c>
      <c r="E108" s="257" t="s">
        <v>19</v>
      </c>
      <c r="F108" s="258" t="s">
        <v>181</v>
      </c>
      <c r="G108" s="256"/>
      <c r="H108" s="259">
        <v>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182</v>
      </c>
      <c r="AW108" s="15" t="s">
        <v>33</v>
      </c>
      <c r="AX108" s="15" t="s">
        <v>79</v>
      </c>
      <c r="AY108" s="265" t="s">
        <v>166</v>
      </c>
    </row>
    <row r="109" s="2" customFormat="1" ht="16.5" customHeight="1">
      <c r="A109" s="39"/>
      <c r="B109" s="40"/>
      <c r="C109" s="214" t="s">
        <v>182</v>
      </c>
      <c r="D109" s="214" t="s">
        <v>169</v>
      </c>
      <c r="E109" s="215" t="s">
        <v>193</v>
      </c>
      <c r="F109" s="216" t="s">
        <v>194</v>
      </c>
      <c r="G109" s="217" t="s">
        <v>172</v>
      </c>
      <c r="H109" s="218">
        <v>1</v>
      </c>
      <c r="I109" s="219"/>
      <c r="J109" s="220">
        <f>ROUND(I109*H109,2)</f>
        <v>0</v>
      </c>
      <c r="K109" s="216" t="s">
        <v>173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174</v>
      </c>
      <c r="AT109" s="225" t="s">
        <v>169</v>
      </c>
      <c r="AU109" s="225" t="s">
        <v>81</v>
      </c>
      <c r="AY109" s="18" t="s">
        <v>166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174</v>
      </c>
      <c r="BM109" s="225" t="s">
        <v>195</v>
      </c>
    </row>
    <row r="110" s="2" customFormat="1">
      <c r="A110" s="39"/>
      <c r="B110" s="40"/>
      <c r="C110" s="41"/>
      <c r="D110" s="227" t="s">
        <v>176</v>
      </c>
      <c r="E110" s="41"/>
      <c r="F110" s="228" t="s">
        <v>194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176</v>
      </c>
      <c r="AU110" s="18" t="s">
        <v>81</v>
      </c>
    </row>
    <row r="111" s="2" customFormat="1">
      <c r="A111" s="39"/>
      <c r="B111" s="40"/>
      <c r="C111" s="41"/>
      <c r="D111" s="232" t="s">
        <v>177</v>
      </c>
      <c r="E111" s="41"/>
      <c r="F111" s="233" t="s">
        <v>196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177</v>
      </c>
      <c r="AU111" s="18" t="s">
        <v>81</v>
      </c>
    </row>
    <row r="112" s="13" customFormat="1">
      <c r="A112" s="13"/>
      <c r="B112" s="234"/>
      <c r="C112" s="235"/>
      <c r="D112" s="227" t="s">
        <v>179</v>
      </c>
      <c r="E112" s="236" t="s">
        <v>19</v>
      </c>
      <c r="F112" s="237" t="s">
        <v>197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179</v>
      </c>
      <c r="AU112" s="243" t="s">
        <v>81</v>
      </c>
      <c r="AV112" s="13" t="s">
        <v>79</v>
      </c>
      <c r="AW112" s="13" t="s">
        <v>33</v>
      </c>
      <c r="AX112" s="13" t="s">
        <v>72</v>
      </c>
      <c r="AY112" s="243" t="s">
        <v>166</v>
      </c>
    </row>
    <row r="113" s="14" customFormat="1">
      <c r="A113" s="14"/>
      <c r="B113" s="244"/>
      <c r="C113" s="245"/>
      <c r="D113" s="227" t="s">
        <v>179</v>
      </c>
      <c r="E113" s="246" t="s">
        <v>19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33</v>
      </c>
      <c r="AX113" s="14" t="s">
        <v>72</v>
      </c>
      <c r="AY113" s="254" t="s">
        <v>166</v>
      </c>
    </row>
    <row r="114" s="15" customFormat="1">
      <c r="A114" s="15"/>
      <c r="B114" s="255"/>
      <c r="C114" s="256"/>
      <c r="D114" s="227" t="s">
        <v>179</v>
      </c>
      <c r="E114" s="257" t="s">
        <v>19</v>
      </c>
      <c r="F114" s="258" t="s">
        <v>181</v>
      </c>
      <c r="G114" s="256"/>
      <c r="H114" s="259">
        <v>1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5" t="s">
        <v>179</v>
      </c>
      <c r="AU114" s="265" t="s">
        <v>81</v>
      </c>
      <c r="AV114" s="15" t="s">
        <v>182</v>
      </c>
      <c r="AW114" s="15" t="s">
        <v>33</v>
      </c>
      <c r="AX114" s="15" t="s">
        <v>79</v>
      </c>
      <c r="AY114" s="265" t="s">
        <v>166</v>
      </c>
    </row>
    <row r="115" s="12" customFormat="1" ht="22.8" customHeight="1">
      <c r="A115" s="12"/>
      <c r="B115" s="198"/>
      <c r="C115" s="199"/>
      <c r="D115" s="200" t="s">
        <v>71</v>
      </c>
      <c r="E115" s="212" t="s">
        <v>198</v>
      </c>
      <c r="F115" s="212" t="s">
        <v>199</v>
      </c>
      <c r="G115" s="199"/>
      <c r="H115" s="199"/>
      <c r="I115" s="202"/>
      <c r="J115" s="213">
        <f>BK115</f>
        <v>0</v>
      </c>
      <c r="K115" s="199"/>
      <c r="L115" s="204"/>
      <c r="M115" s="205"/>
      <c r="N115" s="206"/>
      <c r="O115" s="206"/>
      <c r="P115" s="207">
        <f>SUM(P116:P133)</f>
        <v>0</v>
      </c>
      <c r="Q115" s="206"/>
      <c r="R115" s="207">
        <f>SUM(R116:R133)</f>
        <v>0</v>
      </c>
      <c r="S115" s="206"/>
      <c r="T115" s="208">
        <f>SUM(T116:T133)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165</v>
      </c>
      <c r="AT115" s="210" t="s">
        <v>71</v>
      </c>
      <c r="AU115" s="210" t="s">
        <v>79</v>
      </c>
      <c r="AY115" s="209" t="s">
        <v>166</v>
      </c>
      <c r="BK115" s="211">
        <f>SUM(BK116:BK133)</f>
        <v>0</v>
      </c>
    </row>
    <row r="116" s="2" customFormat="1" ht="16.5" customHeight="1">
      <c r="A116" s="39"/>
      <c r="B116" s="40"/>
      <c r="C116" s="214" t="s">
        <v>165</v>
      </c>
      <c r="D116" s="214" t="s">
        <v>169</v>
      </c>
      <c r="E116" s="215" t="s">
        <v>200</v>
      </c>
      <c r="F116" s="216" t="s">
        <v>201</v>
      </c>
      <c r="G116" s="217" t="s">
        <v>172</v>
      </c>
      <c r="H116" s="218">
        <v>1</v>
      </c>
      <c r="I116" s="219"/>
      <c r="J116" s="220">
        <f>ROUND(I116*H116,2)</f>
        <v>0</v>
      </c>
      <c r="K116" s="216" t="s">
        <v>173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174</v>
      </c>
      <c r="AT116" s="225" t="s">
        <v>169</v>
      </c>
      <c r="AU116" s="225" t="s">
        <v>81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174</v>
      </c>
      <c r="BM116" s="225" t="s">
        <v>202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201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81</v>
      </c>
    </row>
    <row r="118" s="2" customFormat="1">
      <c r="A118" s="39"/>
      <c r="B118" s="40"/>
      <c r="C118" s="41"/>
      <c r="D118" s="232" t="s">
        <v>177</v>
      </c>
      <c r="E118" s="41"/>
      <c r="F118" s="233" t="s">
        <v>203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177</v>
      </c>
      <c r="AU118" s="18" t="s">
        <v>81</v>
      </c>
    </row>
    <row r="119" s="13" customFormat="1">
      <c r="A119" s="13"/>
      <c r="B119" s="234"/>
      <c r="C119" s="235"/>
      <c r="D119" s="227" t="s">
        <v>179</v>
      </c>
      <c r="E119" s="236" t="s">
        <v>19</v>
      </c>
      <c r="F119" s="237" t="s">
        <v>204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179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166</v>
      </c>
    </row>
    <row r="120" s="14" customFormat="1">
      <c r="A120" s="14"/>
      <c r="B120" s="244"/>
      <c r="C120" s="245"/>
      <c r="D120" s="227" t="s">
        <v>179</v>
      </c>
      <c r="E120" s="246" t="s">
        <v>19</v>
      </c>
      <c r="F120" s="247" t="s">
        <v>79</v>
      </c>
      <c r="G120" s="245"/>
      <c r="H120" s="248">
        <v>1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179</v>
      </c>
      <c r="AU120" s="254" t="s">
        <v>81</v>
      </c>
      <c r="AV120" s="14" t="s">
        <v>81</v>
      </c>
      <c r="AW120" s="14" t="s">
        <v>33</v>
      </c>
      <c r="AX120" s="14" t="s">
        <v>72</v>
      </c>
      <c r="AY120" s="254" t="s">
        <v>166</v>
      </c>
    </row>
    <row r="121" s="15" customFormat="1">
      <c r="A121" s="15"/>
      <c r="B121" s="255"/>
      <c r="C121" s="256"/>
      <c r="D121" s="227" t="s">
        <v>179</v>
      </c>
      <c r="E121" s="257" t="s">
        <v>19</v>
      </c>
      <c r="F121" s="258" t="s">
        <v>181</v>
      </c>
      <c r="G121" s="256"/>
      <c r="H121" s="259">
        <v>1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179</v>
      </c>
      <c r="AU121" s="265" t="s">
        <v>81</v>
      </c>
      <c r="AV121" s="15" t="s">
        <v>182</v>
      </c>
      <c r="AW121" s="15" t="s">
        <v>33</v>
      </c>
      <c r="AX121" s="15" t="s">
        <v>79</v>
      </c>
      <c r="AY121" s="265" t="s">
        <v>166</v>
      </c>
    </row>
    <row r="122" s="2" customFormat="1" ht="16.5" customHeight="1">
      <c r="A122" s="39"/>
      <c r="B122" s="40"/>
      <c r="C122" s="214" t="s">
        <v>205</v>
      </c>
      <c r="D122" s="214" t="s">
        <v>169</v>
      </c>
      <c r="E122" s="215" t="s">
        <v>206</v>
      </c>
      <c r="F122" s="216" t="s">
        <v>207</v>
      </c>
      <c r="G122" s="217" t="s">
        <v>172</v>
      </c>
      <c r="H122" s="218">
        <v>1</v>
      </c>
      <c r="I122" s="219"/>
      <c r="J122" s="220">
        <f>ROUND(I122*H122,2)</f>
        <v>0</v>
      </c>
      <c r="K122" s="216" t="s">
        <v>173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174</v>
      </c>
      <c r="AT122" s="225" t="s">
        <v>169</v>
      </c>
      <c r="AU122" s="225" t="s">
        <v>81</v>
      </c>
      <c r="AY122" s="18" t="s">
        <v>166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174</v>
      </c>
      <c r="BM122" s="225" t="s">
        <v>208</v>
      </c>
    </row>
    <row r="123" s="2" customFormat="1">
      <c r="A123" s="39"/>
      <c r="B123" s="40"/>
      <c r="C123" s="41"/>
      <c r="D123" s="227" t="s">
        <v>176</v>
      </c>
      <c r="E123" s="41"/>
      <c r="F123" s="228" t="s">
        <v>207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176</v>
      </c>
      <c r="AU123" s="18" t="s">
        <v>81</v>
      </c>
    </row>
    <row r="124" s="2" customFormat="1">
      <c r="A124" s="39"/>
      <c r="B124" s="40"/>
      <c r="C124" s="41"/>
      <c r="D124" s="232" t="s">
        <v>177</v>
      </c>
      <c r="E124" s="41"/>
      <c r="F124" s="233" t="s">
        <v>209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177</v>
      </c>
      <c r="AU124" s="18" t="s">
        <v>81</v>
      </c>
    </row>
    <row r="125" s="2" customFormat="1" ht="16.5" customHeight="1">
      <c r="A125" s="39"/>
      <c r="B125" s="40"/>
      <c r="C125" s="214" t="s">
        <v>210</v>
      </c>
      <c r="D125" s="214" t="s">
        <v>169</v>
      </c>
      <c r="E125" s="215" t="s">
        <v>211</v>
      </c>
      <c r="F125" s="216" t="s">
        <v>212</v>
      </c>
      <c r="G125" s="217" t="s">
        <v>172</v>
      </c>
      <c r="H125" s="218">
        <v>1</v>
      </c>
      <c r="I125" s="219"/>
      <c r="J125" s="220">
        <f>ROUND(I125*H125,2)</f>
        <v>0</v>
      </c>
      <c r="K125" s="216" t="s">
        <v>173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174</v>
      </c>
      <c r="AT125" s="225" t="s">
        <v>169</v>
      </c>
      <c r="AU125" s="225" t="s">
        <v>81</v>
      </c>
      <c r="AY125" s="18" t="s">
        <v>166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174</v>
      </c>
      <c r="BM125" s="225" t="s">
        <v>213</v>
      </c>
    </row>
    <row r="126" s="2" customFormat="1">
      <c r="A126" s="39"/>
      <c r="B126" s="40"/>
      <c r="C126" s="41"/>
      <c r="D126" s="227" t="s">
        <v>176</v>
      </c>
      <c r="E126" s="41"/>
      <c r="F126" s="228" t="s">
        <v>212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176</v>
      </c>
      <c r="AU126" s="18" t="s">
        <v>81</v>
      </c>
    </row>
    <row r="127" s="2" customFormat="1">
      <c r="A127" s="39"/>
      <c r="B127" s="40"/>
      <c r="C127" s="41"/>
      <c r="D127" s="232" t="s">
        <v>177</v>
      </c>
      <c r="E127" s="41"/>
      <c r="F127" s="233" t="s">
        <v>214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177</v>
      </c>
      <c r="AU127" s="18" t="s">
        <v>81</v>
      </c>
    </row>
    <row r="128" s="2" customFormat="1" ht="16.5" customHeight="1">
      <c r="A128" s="39"/>
      <c r="B128" s="40"/>
      <c r="C128" s="214" t="s">
        <v>215</v>
      </c>
      <c r="D128" s="214" t="s">
        <v>169</v>
      </c>
      <c r="E128" s="215" t="s">
        <v>216</v>
      </c>
      <c r="F128" s="216" t="s">
        <v>217</v>
      </c>
      <c r="G128" s="217" t="s">
        <v>172</v>
      </c>
      <c r="H128" s="218">
        <v>1</v>
      </c>
      <c r="I128" s="219"/>
      <c r="J128" s="220">
        <f>ROUND(I128*H128,2)</f>
        <v>0</v>
      </c>
      <c r="K128" s="216" t="s">
        <v>173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174</v>
      </c>
      <c r="AT128" s="225" t="s">
        <v>169</v>
      </c>
      <c r="AU128" s="225" t="s">
        <v>81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174</v>
      </c>
      <c r="BM128" s="225" t="s">
        <v>218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217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81</v>
      </c>
    </row>
    <row r="130" s="2" customFormat="1">
      <c r="A130" s="39"/>
      <c r="B130" s="40"/>
      <c r="C130" s="41"/>
      <c r="D130" s="232" t="s">
        <v>177</v>
      </c>
      <c r="E130" s="41"/>
      <c r="F130" s="233" t="s">
        <v>219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177</v>
      </c>
      <c r="AU130" s="18" t="s">
        <v>81</v>
      </c>
    </row>
    <row r="131" s="13" customFormat="1">
      <c r="A131" s="13"/>
      <c r="B131" s="234"/>
      <c r="C131" s="235"/>
      <c r="D131" s="227" t="s">
        <v>179</v>
      </c>
      <c r="E131" s="236" t="s">
        <v>19</v>
      </c>
      <c r="F131" s="237" t="s">
        <v>220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81</v>
      </c>
      <c r="AV131" s="13" t="s">
        <v>79</v>
      </c>
      <c r="AW131" s="13" t="s">
        <v>33</v>
      </c>
      <c r="AX131" s="13" t="s">
        <v>72</v>
      </c>
      <c r="AY131" s="243" t="s">
        <v>166</v>
      </c>
    </row>
    <row r="132" s="14" customFormat="1">
      <c r="A132" s="14"/>
      <c r="B132" s="244"/>
      <c r="C132" s="245"/>
      <c r="D132" s="227" t="s">
        <v>179</v>
      </c>
      <c r="E132" s="246" t="s">
        <v>19</v>
      </c>
      <c r="F132" s="247" t="s">
        <v>79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33</v>
      </c>
      <c r="AX132" s="14" t="s">
        <v>72</v>
      </c>
      <c r="AY132" s="254" t="s">
        <v>166</v>
      </c>
    </row>
    <row r="133" s="15" customFormat="1">
      <c r="A133" s="15"/>
      <c r="B133" s="255"/>
      <c r="C133" s="256"/>
      <c r="D133" s="227" t="s">
        <v>179</v>
      </c>
      <c r="E133" s="257" t="s">
        <v>19</v>
      </c>
      <c r="F133" s="258" t="s">
        <v>181</v>
      </c>
      <c r="G133" s="256"/>
      <c r="H133" s="259">
        <v>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81</v>
      </c>
      <c r="AV133" s="15" t="s">
        <v>182</v>
      </c>
      <c r="AW133" s="15" t="s">
        <v>33</v>
      </c>
      <c r="AX133" s="15" t="s">
        <v>79</v>
      </c>
      <c r="AY133" s="265" t="s">
        <v>166</v>
      </c>
    </row>
    <row r="134" s="12" customFormat="1" ht="22.8" customHeight="1">
      <c r="A134" s="12"/>
      <c r="B134" s="198"/>
      <c r="C134" s="199"/>
      <c r="D134" s="200" t="s">
        <v>71</v>
      </c>
      <c r="E134" s="212" t="s">
        <v>221</v>
      </c>
      <c r="F134" s="212" t="s">
        <v>222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SUM(P135:P137)</f>
        <v>0</v>
      </c>
      <c r="Q134" s="206"/>
      <c r="R134" s="207">
        <f>SUM(R135:R137)</f>
        <v>0</v>
      </c>
      <c r="S134" s="206"/>
      <c r="T134" s="20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165</v>
      </c>
      <c r="AT134" s="210" t="s">
        <v>71</v>
      </c>
      <c r="AU134" s="210" t="s">
        <v>79</v>
      </c>
      <c r="AY134" s="209" t="s">
        <v>166</v>
      </c>
      <c r="BK134" s="211">
        <f>SUM(BK135:BK137)</f>
        <v>0</v>
      </c>
    </row>
    <row r="135" s="2" customFormat="1" ht="16.5" customHeight="1">
      <c r="A135" s="39"/>
      <c r="B135" s="40"/>
      <c r="C135" s="214" t="s">
        <v>223</v>
      </c>
      <c r="D135" s="214" t="s">
        <v>169</v>
      </c>
      <c r="E135" s="215" t="s">
        <v>224</v>
      </c>
      <c r="F135" s="216" t="s">
        <v>225</v>
      </c>
      <c r="G135" s="217" t="s">
        <v>172</v>
      </c>
      <c r="H135" s="218">
        <v>1</v>
      </c>
      <c r="I135" s="219"/>
      <c r="J135" s="220">
        <f>ROUND(I135*H135,2)</f>
        <v>0</v>
      </c>
      <c r="K135" s="216" t="s">
        <v>173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174</v>
      </c>
      <c r="AT135" s="225" t="s">
        <v>169</v>
      </c>
      <c r="AU135" s="225" t="s">
        <v>81</v>
      </c>
      <c r="AY135" s="18" t="s">
        <v>166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174</v>
      </c>
      <c r="BM135" s="225" t="s">
        <v>226</v>
      </c>
    </row>
    <row r="136" s="2" customFormat="1">
      <c r="A136" s="39"/>
      <c r="B136" s="40"/>
      <c r="C136" s="41"/>
      <c r="D136" s="227" t="s">
        <v>176</v>
      </c>
      <c r="E136" s="41"/>
      <c r="F136" s="228" t="s">
        <v>225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176</v>
      </c>
      <c r="AU136" s="18" t="s">
        <v>81</v>
      </c>
    </row>
    <row r="137" s="2" customFormat="1">
      <c r="A137" s="39"/>
      <c r="B137" s="40"/>
      <c r="C137" s="41"/>
      <c r="D137" s="232" t="s">
        <v>177</v>
      </c>
      <c r="E137" s="41"/>
      <c r="F137" s="233" t="s">
        <v>227</v>
      </c>
      <c r="G137" s="41"/>
      <c r="H137" s="41"/>
      <c r="I137" s="229"/>
      <c r="J137" s="41"/>
      <c r="K137" s="41"/>
      <c r="L137" s="45"/>
      <c r="M137" s="266"/>
      <c r="N137" s="267"/>
      <c r="O137" s="268"/>
      <c r="P137" s="268"/>
      <c r="Q137" s="268"/>
      <c r="R137" s="268"/>
      <c r="S137" s="268"/>
      <c r="T137" s="26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177</v>
      </c>
      <c r="AU137" s="18" t="s">
        <v>81</v>
      </c>
    </row>
    <row r="138" s="2" customFormat="1" ht="6.96" customHeight="1">
      <c r="A138" s="39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mDsW0xzQJKHnwSeplHLM0M26WjVi7fAXqXELtqMT64f8qnN5p1NoxyPPxUfm9BEnM6b2HRGX/br9N2gskcq6Hw==" hashValue="VAevYfNtZWNfTDu/Lc2LN6h4W1dcCagR/4S7TazyPhoY0mI4LJuoRjCAn5ZBTONRQFqkSpj+KHbH7Y7kCvRFQw==" algorithmName="SHA-512" password="CC35"/>
  <autoFilter ref="C89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2_01/012303000"/>
    <hyperlink ref="F101" r:id="rId2" display="https://podminky.urs.cz/item/CS_URS_2022_01/013254000"/>
    <hyperlink ref="F105" r:id="rId3" display="https://podminky.urs.cz/item/CS_URS_2022_01/030001000"/>
    <hyperlink ref="F111" r:id="rId4" display="https://podminky.urs.cz/item/CS_URS_2022_01/034002000"/>
    <hyperlink ref="F118" r:id="rId5" display="https://podminky.urs.cz/item/CS_URS_2022_01/043002000"/>
    <hyperlink ref="F124" r:id="rId6" display="https://podminky.urs.cz/item/CS_URS_2022_01/045203000"/>
    <hyperlink ref="F127" r:id="rId7" display="https://podminky.urs.cz/item/CS_URS_2022_01/045303000"/>
    <hyperlink ref="F130" r:id="rId8" display="https://podminky.urs.cz/item/CS_URS_2022_01/049002000"/>
    <hyperlink ref="F137" r:id="rId9" display="https://podminky.urs.cz/item/CS_URS_2022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 s="1" customFormat="1" ht="12" customHeight="1">
      <c r="B8" s="21"/>
      <c r="D8" s="144" t="s">
        <v>137</v>
      </c>
      <c r="L8" s="21"/>
    </row>
    <row r="9" s="2" customFormat="1" ht="16.5" customHeight="1">
      <c r="A9" s="39"/>
      <c r="B9" s="45"/>
      <c r="C9" s="39"/>
      <c r="D9" s="39"/>
      <c r="E9" s="145" t="s">
        <v>138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23. 2. 2022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ROUND((SUM(BE98:BE741)),  2)</f>
        <v>0</v>
      </c>
      <c r="G35" s="39"/>
      <c r="H35" s="39"/>
      <c r="I35" s="159">
        <v>0.20999999999999999</v>
      </c>
      <c r="J35" s="158">
        <f>ROUND(((SUM(BE98:BE741))*I35),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ROUND((SUM(BF98:BF741)),  2)</f>
        <v>0</v>
      </c>
      <c r="G36" s="39"/>
      <c r="H36" s="39"/>
      <c r="I36" s="159">
        <v>0.14999999999999999</v>
      </c>
      <c r="J36" s="158">
        <f>ROUND(((SUM(BF98:BF741))*I36),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ROUND((SUM(BG98:BG741)),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ROUND((SUM(BH98:BH741)),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ROUND((SUM(BI98:BI741)),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141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PCHO PRO UMÍSTĚNÍ ZAMĚSTNANECKÝCH ŠATEN V 1.P.P.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II-01 - Stavební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142</v>
      </c>
      <c r="D61" s="173"/>
      <c r="E61" s="173"/>
      <c r="F61" s="173"/>
      <c r="G61" s="173"/>
      <c r="H61" s="173"/>
      <c r="I61" s="173"/>
      <c r="J61" s="174" t="s">
        <v>143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144</v>
      </c>
    </row>
    <row r="64" s="9" customFormat="1" ht="24.96" customHeight="1">
      <c r="A64" s="9"/>
      <c r="B64" s="176"/>
      <c r="C64" s="177"/>
      <c r="D64" s="178" t="s">
        <v>229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230</v>
      </c>
      <c r="E65" s="184"/>
      <c r="F65" s="184"/>
      <c r="G65" s="184"/>
      <c r="H65" s="184"/>
      <c r="I65" s="184"/>
      <c r="J65" s="185">
        <f>J100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231</v>
      </c>
      <c r="E66" s="184"/>
      <c r="F66" s="184"/>
      <c r="G66" s="184"/>
      <c r="H66" s="184"/>
      <c r="I66" s="184"/>
      <c r="J66" s="185">
        <f>J110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232</v>
      </c>
      <c r="E67" s="184"/>
      <c r="F67" s="184"/>
      <c r="G67" s="184"/>
      <c r="H67" s="184"/>
      <c r="I67" s="184"/>
      <c r="J67" s="185">
        <f>J270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233</v>
      </c>
      <c r="E68" s="184"/>
      <c r="F68" s="184"/>
      <c r="G68" s="184"/>
      <c r="H68" s="184"/>
      <c r="I68" s="184"/>
      <c r="J68" s="185">
        <f>J346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234</v>
      </c>
      <c r="E69" s="184"/>
      <c r="F69" s="184"/>
      <c r="G69" s="184"/>
      <c r="H69" s="184"/>
      <c r="I69" s="184"/>
      <c r="J69" s="185">
        <f>J360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235</v>
      </c>
      <c r="E70" s="179"/>
      <c r="F70" s="179"/>
      <c r="G70" s="179"/>
      <c r="H70" s="179"/>
      <c r="I70" s="179"/>
      <c r="J70" s="180">
        <f>J364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236</v>
      </c>
      <c r="E71" s="184"/>
      <c r="F71" s="184"/>
      <c r="G71" s="184"/>
      <c r="H71" s="184"/>
      <c r="I71" s="184"/>
      <c r="J71" s="185">
        <f>J365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237</v>
      </c>
      <c r="E72" s="184"/>
      <c r="F72" s="184"/>
      <c r="G72" s="184"/>
      <c r="H72" s="184"/>
      <c r="I72" s="184"/>
      <c r="J72" s="185">
        <f>J383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238</v>
      </c>
      <c r="E73" s="184"/>
      <c r="F73" s="184"/>
      <c r="G73" s="184"/>
      <c r="H73" s="184"/>
      <c r="I73" s="184"/>
      <c r="J73" s="185">
        <f>J498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239</v>
      </c>
      <c r="E74" s="184"/>
      <c r="F74" s="184"/>
      <c r="G74" s="184"/>
      <c r="H74" s="184"/>
      <c r="I74" s="184"/>
      <c r="J74" s="185">
        <f>J576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240</v>
      </c>
      <c r="E75" s="184"/>
      <c r="F75" s="184"/>
      <c r="G75" s="184"/>
      <c r="H75" s="184"/>
      <c r="I75" s="184"/>
      <c r="J75" s="185">
        <f>J658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241</v>
      </c>
      <c r="E76" s="184"/>
      <c r="F76" s="184"/>
      <c r="G76" s="184"/>
      <c r="H76" s="184"/>
      <c r="I76" s="184"/>
      <c r="J76" s="185">
        <f>J731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150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1" t="str">
        <f>E7</f>
        <v>STAVEBNÍ ÚPRAVY BUDOVY PCHO PRO UMÍSTĚNÍ ZAMĚSTNANECKÝCH ŠATEN V 1.P.P.</v>
      </c>
      <c r="F86" s="33"/>
      <c r="G86" s="33"/>
      <c r="H86" s="33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137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1" t="s">
        <v>138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139</v>
      </c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II-01 - Stavební část</v>
      </c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 xml:space="preserve"> </v>
      </c>
      <c r="G92" s="41"/>
      <c r="H92" s="41"/>
      <c r="I92" s="33" t="s">
        <v>23</v>
      </c>
      <c r="J92" s="73" t="str">
        <f>IF(J14="","",J14)</f>
        <v>23. 2. 2022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25</v>
      </c>
      <c r="D94" s="41"/>
      <c r="E94" s="41"/>
      <c r="F94" s="28" t="str">
        <f>E17</f>
        <v>Nemocnice ve Frýdku - Místku, p.o.</v>
      </c>
      <c r="G94" s="41"/>
      <c r="H94" s="41"/>
      <c r="I94" s="33" t="s">
        <v>31</v>
      </c>
      <c r="J94" s="37" t="str">
        <f>E23</f>
        <v>FORSING projekt s.r.o.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IF(E20="","",E20)</f>
        <v>Vyplň údaj</v>
      </c>
      <c r="G95" s="41"/>
      <c r="H95" s="41"/>
      <c r="I95" s="33" t="s">
        <v>34</v>
      </c>
      <c r="J95" s="37" t="str">
        <f>E26</f>
        <v>Jindřich Jansa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7"/>
      <c r="B97" s="188"/>
      <c r="C97" s="189" t="s">
        <v>151</v>
      </c>
      <c r="D97" s="190" t="s">
        <v>57</v>
      </c>
      <c r="E97" s="190" t="s">
        <v>53</v>
      </c>
      <c r="F97" s="190" t="s">
        <v>54</v>
      </c>
      <c r="G97" s="190" t="s">
        <v>152</v>
      </c>
      <c r="H97" s="190" t="s">
        <v>153</v>
      </c>
      <c r="I97" s="190" t="s">
        <v>154</v>
      </c>
      <c r="J97" s="190" t="s">
        <v>143</v>
      </c>
      <c r="K97" s="191" t="s">
        <v>155</v>
      </c>
      <c r="L97" s="192"/>
      <c r="M97" s="93" t="s">
        <v>19</v>
      </c>
      <c r="N97" s="94" t="s">
        <v>42</v>
      </c>
      <c r="O97" s="94" t="s">
        <v>156</v>
      </c>
      <c r="P97" s="94" t="s">
        <v>157</v>
      </c>
      <c r="Q97" s="94" t="s">
        <v>158</v>
      </c>
      <c r="R97" s="94" t="s">
        <v>159</v>
      </c>
      <c r="S97" s="94" t="s">
        <v>160</v>
      </c>
      <c r="T97" s="95" t="s">
        <v>161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39"/>
      <c r="B98" s="40"/>
      <c r="C98" s="100" t="s">
        <v>162</v>
      </c>
      <c r="D98" s="41"/>
      <c r="E98" s="41"/>
      <c r="F98" s="41"/>
      <c r="G98" s="41"/>
      <c r="H98" s="41"/>
      <c r="I98" s="41"/>
      <c r="J98" s="193">
        <f>BK98</f>
        <v>0</v>
      </c>
      <c r="K98" s="41"/>
      <c r="L98" s="45"/>
      <c r="M98" s="96"/>
      <c r="N98" s="194"/>
      <c r="O98" s="97"/>
      <c r="P98" s="195">
        <f>P99+P364</f>
        <v>0</v>
      </c>
      <c r="Q98" s="97"/>
      <c r="R98" s="195">
        <f>R99+R364</f>
        <v>74.70865108000001</v>
      </c>
      <c r="S98" s="97"/>
      <c r="T98" s="196">
        <f>T99+T364</f>
        <v>8.6791199999999993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71</v>
      </c>
      <c r="AU98" s="18" t="s">
        <v>144</v>
      </c>
      <c r="BK98" s="197">
        <f>BK99+BK364</f>
        <v>0</v>
      </c>
    </row>
    <row r="99" s="12" customFormat="1" ht="25.92" customHeight="1">
      <c r="A99" s="12"/>
      <c r="B99" s="198"/>
      <c r="C99" s="199"/>
      <c r="D99" s="200" t="s">
        <v>71</v>
      </c>
      <c r="E99" s="201" t="s">
        <v>242</v>
      </c>
      <c r="F99" s="201" t="s">
        <v>243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P100+P110+P270+P346+P360</f>
        <v>0</v>
      </c>
      <c r="Q99" s="206"/>
      <c r="R99" s="207">
        <f>R100+R110+R270+R346+R360</f>
        <v>55.596861260000011</v>
      </c>
      <c r="S99" s="206"/>
      <c r="T99" s="208">
        <f>T100+T110+T270+T346+T360</f>
        <v>8.6791199999999993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72</v>
      </c>
      <c r="AY99" s="209" t="s">
        <v>166</v>
      </c>
      <c r="BK99" s="211">
        <f>BK100+BK110+BK270+BK346+BK360</f>
        <v>0</v>
      </c>
    </row>
    <row r="100" s="12" customFormat="1" ht="22.8" customHeight="1">
      <c r="A100" s="12"/>
      <c r="B100" s="198"/>
      <c r="C100" s="199"/>
      <c r="D100" s="200" t="s">
        <v>71</v>
      </c>
      <c r="E100" s="212" t="s">
        <v>98</v>
      </c>
      <c r="F100" s="212" t="s">
        <v>244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SUM(P101:P109)</f>
        <v>0</v>
      </c>
      <c r="Q100" s="206"/>
      <c r="R100" s="207">
        <f>SUM(R101:R109)</f>
        <v>0.14848799999999998</v>
      </c>
      <c r="S100" s="206"/>
      <c r="T100" s="208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79</v>
      </c>
      <c r="AY100" s="209" t="s">
        <v>166</v>
      </c>
      <c r="BK100" s="211">
        <f>SUM(BK101:BK109)</f>
        <v>0</v>
      </c>
    </row>
    <row r="101" s="2" customFormat="1" ht="21.75" customHeight="1">
      <c r="A101" s="39"/>
      <c r="B101" s="40"/>
      <c r="C101" s="214" t="s">
        <v>79</v>
      </c>
      <c r="D101" s="214" t="s">
        <v>169</v>
      </c>
      <c r="E101" s="215" t="s">
        <v>245</v>
      </c>
      <c r="F101" s="216" t="s">
        <v>246</v>
      </c>
      <c r="G101" s="217" t="s">
        <v>247</v>
      </c>
      <c r="H101" s="218">
        <v>2.7599999999999998</v>
      </c>
      <c r="I101" s="219"/>
      <c r="J101" s="220">
        <f>ROUND(I101*H101,2)</f>
        <v>0</v>
      </c>
      <c r="K101" s="216" t="s">
        <v>173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0.053800000000000001</v>
      </c>
      <c r="R101" s="223">
        <f>Q101*H101</f>
        <v>0.14848799999999998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248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249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2" customFormat="1">
      <c r="A103" s="39"/>
      <c r="B103" s="40"/>
      <c r="C103" s="41"/>
      <c r="D103" s="232" t="s">
        <v>177</v>
      </c>
      <c r="E103" s="41"/>
      <c r="F103" s="233" t="s">
        <v>250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177</v>
      </c>
      <c r="AU103" s="18" t="s">
        <v>81</v>
      </c>
    </row>
    <row r="104" s="13" customFormat="1">
      <c r="A104" s="13"/>
      <c r="B104" s="234"/>
      <c r="C104" s="235"/>
      <c r="D104" s="227" t="s">
        <v>179</v>
      </c>
      <c r="E104" s="236" t="s">
        <v>19</v>
      </c>
      <c r="F104" s="237" t="s">
        <v>251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33</v>
      </c>
      <c r="AX104" s="13" t="s">
        <v>72</v>
      </c>
      <c r="AY104" s="243" t="s">
        <v>166</v>
      </c>
    </row>
    <row r="105" s="13" customFormat="1">
      <c r="A105" s="13"/>
      <c r="B105" s="234"/>
      <c r="C105" s="235"/>
      <c r="D105" s="227" t="s">
        <v>179</v>
      </c>
      <c r="E105" s="236" t="s">
        <v>19</v>
      </c>
      <c r="F105" s="237" t="s">
        <v>252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179</v>
      </c>
      <c r="AU105" s="243" t="s">
        <v>81</v>
      </c>
      <c r="AV105" s="13" t="s">
        <v>79</v>
      </c>
      <c r="AW105" s="13" t="s">
        <v>33</v>
      </c>
      <c r="AX105" s="13" t="s">
        <v>72</v>
      </c>
      <c r="AY105" s="243" t="s">
        <v>166</v>
      </c>
    </row>
    <row r="106" s="14" customFormat="1">
      <c r="A106" s="14"/>
      <c r="B106" s="244"/>
      <c r="C106" s="245"/>
      <c r="D106" s="227" t="s">
        <v>179</v>
      </c>
      <c r="E106" s="246" t="s">
        <v>19</v>
      </c>
      <c r="F106" s="247" t="s">
        <v>253</v>
      </c>
      <c r="G106" s="245"/>
      <c r="H106" s="248">
        <v>1.5700000000000001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33</v>
      </c>
      <c r="AX106" s="14" t="s">
        <v>72</v>
      </c>
      <c r="AY106" s="254" t="s">
        <v>166</v>
      </c>
    </row>
    <row r="107" s="14" customFormat="1">
      <c r="A107" s="14"/>
      <c r="B107" s="244"/>
      <c r="C107" s="245"/>
      <c r="D107" s="227" t="s">
        <v>179</v>
      </c>
      <c r="E107" s="246" t="s">
        <v>19</v>
      </c>
      <c r="F107" s="247" t="s">
        <v>254</v>
      </c>
      <c r="G107" s="245"/>
      <c r="H107" s="248">
        <v>0.48999999999999999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33</v>
      </c>
      <c r="AX107" s="14" t="s">
        <v>72</v>
      </c>
      <c r="AY107" s="254" t="s">
        <v>166</v>
      </c>
    </row>
    <row r="108" s="14" customFormat="1">
      <c r="A108" s="14"/>
      <c r="B108" s="244"/>
      <c r="C108" s="245"/>
      <c r="D108" s="227" t="s">
        <v>179</v>
      </c>
      <c r="E108" s="246" t="s">
        <v>19</v>
      </c>
      <c r="F108" s="247" t="s">
        <v>255</v>
      </c>
      <c r="G108" s="245"/>
      <c r="H108" s="248">
        <v>0.69999999999999996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81</v>
      </c>
      <c r="AV108" s="14" t="s">
        <v>81</v>
      </c>
      <c r="AW108" s="14" t="s">
        <v>33</v>
      </c>
      <c r="AX108" s="14" t="s">
        <v>72</v>
      </c>
      <c r="AY108" s="254" t="s">
        <v>166</v>
      </c>
    </row>
    <row r="109" s="15" customFormat="1">
      <c r="A109" s="15"/>
      <c r="B109" s="255"/>
      <c r="C109" s="256"/>
      <c r="D109" s="227" t="s">
        <v>179</v>
      </c>
      <c r="E109" s="257" t="s">
        <v>19</v>
      </c>
      <c r="F109" s="258" t="s">
        <v>181</v>
      </c>
      <c r="G109" s="256"/>
      <c r="H109" s="259">
        <v>2.7599999999999998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179</v>
      </c>
      <c r="AU109" s="265" t="s">
        <v>81</v>
      </c>
      <c r="AV109" s="15" t="s">
        <v>182</v>
      </c>
      <c r="AW109" s="15" t="s">
        <v>33</v>
      </c>
      <c r="AX109" s="15" t="s">
        <v>79</v>
      </c>
      <c r="AY109" s="265" t="s">
        <v>166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205</v>
      </c>
      <c r="F110" s="212" t="s">
        <v>256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SUM(P111:P269)</f>
        <v>0</v>
      </c>
      <c r="Q110" s="206"/>
      <c r="R110" s="207">
        <f>SUM(R111:R269)</f>
        <v>55.256271260000013</v>
      </c>
      <c r="S110" s="206"/>
      <c r="T110" s="208">
        <f>SUM(T111:T269)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166</v>
      </c>
      <c r="BK110" s="211">
        <f>SUM(BK111:BK269)</f>
        <v>0</v>
      </c>
    </row>
    <row r="111" s="2" customFormat="1" ht="16.5" customHeight="1">
      <c r="A111" s="39"/>
      <c r="B111" s="40"/>
      <c r="C111" s="214" t="s">
        <v>81</v>
      </c>
      <c r="D111" s="214" t="s">
        <v>169</v>
      </c>
      <c r="E111" s="215" t="s">
        <v>257</v>
      </c>
      <c r="F111" s="216" t="s">
        <v>258</v>
      </c>
      <c r="G111" s="217" t="s">
        <v>247</v>
      </c>
      <c r="H111" s="218">
        <v>258.36000000000001</v>
      </c>
      <c r="I111" s="219"/>
      <c r="J111" s="220">
        <f>ROUND(I111*H111,2)</f>
        <v>0</v>
      </c>
      <c r="K111" s="216" t="s">
        <v>173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0.00025999999999999998</v>
      </c>
      <c r="R111" s="223">
        <f>Q111*H111</f>
        <v>0.0671736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182</v>
      </c>
      <c r="AT111" s="225" t="s">
        <v>169</v>
      </c>
      <c r="AU111" s="225" t="s">
        <v>81</v>
      </c>
      <c r="AY111" s="18" t="s">
        <v>166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182</v>
      </c>
      <c r="BM111" s="225" t="s">
        <v>259</v>
      </c>
    </row>
    <row r="112" s="2" customFormat="1">
      <c r="A112" s="39"/>
      <c r="B112" s="40"/>
      <c r="C112" s="41"/>
      <c r="D112" s="227" t="s">
        <v>176</v>
      </c>
      <c r="E112" s="41"/>
      <c r="F112" s="228" t="s">
        <v>260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176</v>
      </c>
      <c r="AU112" s="18" t="s">
        <v>81</v>
      </c>
    </row>
    <row r="113" s="2" customFormat="1">
      <c r="A113" s="39"/>
      <c r="B113" s="40"/>
      <c r="C113" s="41"/>
      <c r="D113" s="232" t="s">
        <v>177</v>
      </c>
      <c r="E113" s="41"/>
      <c r="F113" s="233" t="s">
        <v>261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177</v>
      </c>
      <c r="AU113" s="18" t="s">
        <v>81</v>
      </c>
    </row>
    <row r="114" s="13" customFormat="1">
      <c r="A114" s="13"/>
      <c r="B114" s="234"/>
      <c r="C114" s="235"/>
      <c r="D114" s="227" t="s">
        <v>179</v>
      </c>
      <c r="E114" s="236" t="s">
        <v>19</v>
      </c>
      <c r="F114" s="237" t="s">
        <v>262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179</v>
      </c>
      <c r="AU114" s="243" t="s">
        <v>81</v>
      </c>
      <c r="AV114" s="13" t="s">
        <v>79</v>
      </c>
      <c r="AW114" s="13" t="s">
        <v>33</v>
      </c>
      <c r="AX114" s="13" t="s">
        <v>72</v>
      </c>
      <c r="AY114" s="243" t="s">
        <v>166</v>
      </c>
    </row>
    <row r="115" s="13" customFormat="1">
      <c r="A115" s="13"/>
      <c r="B115" s="234"/>
      <c r="C115" s="235"/>
      <c r="D115" s="227" t="s">
        <v>179</v>
      </c>
      <c r="E115" s="236" t="s">
        <v>19</v>
      </c>
      <c r="F115" s="237" t="s">
        <v>263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179</v>
      </c>
      <c r="AU115" s="243" t="s">
        <v>81</v>
      </c>
      <c r="AV115" s="13" t="s">
        <v>79</v>
      </c>
      <c r="AW115" s="13" t="s">
        <v>33</v>
      </c>
      <c r="AX115" s="13" t="s">
        <v>72</v>
      </c>
      <c r="AY115" s="243" t="s">
        <v>166</v>
      </c>
    </row>
    <row r="116" s="13" customFormat="1">
      <c r="A116" s="13"/>
      <c r="B116" s="234"/>
      <c r="C116" s="235"/>
      <c r="D116" s="227" t="s">
        <v>179</v>
      </c>
      <c r="E116" s="236" t="s">
        <v>19</v>
      </c>
      <c r="F116" s="237" t="s">
        <v>264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179</v>
      </c>
      <c r="AU116" s="243" t="s">
        <v>81</v>
      </c>
      <c r="AV116" s="13" t="s">
        <v>79</v>
      </c>
      <c r="AW116" s="13" t="s">
        <v>33</v>
      </c>
      <c r="AX116" s="13" t="s">
        <v>72</v>
      </c>
      <c r="AY116" s="243" t="s">
        <v>166</v>
      </c>
    </row>
    <row r="117" s="14" customFormat="1">
      <c r="A117" s="14"/>
      <c r="B117" s="244"/>
      <c r="C117" s="245"/>
      <c r="D117" s="227" t="s">
        <v>179</v>
      </c>
      <c r="E117" s="246" t="s">
        <v>19</v>
      </c>
      <c r="F117" s="247" t="s">
        <v>265</v>
      </c>
      <c r="G117" s="245"/>
      <c r="H117" s="248">
        <v>127.221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179</v>
      </c>
      <c r="AU117" s="254" t="s">
        <v>81</v>
      </c>
      <c r="AV117" s="14" t="s">
        <v>81</v>
      </c>
      <c r="AW117" s="14" t="s">
        <v>33</v>
      </c>
      <c r="AX117" s="14" t="s">
        <v>72</v>
      </c>
      <c r="AY117" s="254" t="s">
        <v>166</v>
      </c>
    </row>
    <row r="118" s="14" customFormat="1">
      <c r="A118" s="14"/>
      <c r="B118" s="244"/>
      <c r="C118" s="245"/>
      <c r="D118" s="227" t="s">
        <v>179</v>
      </c>
      <c r="E118" s="246" t="s">
        <v>19</v>
      </c>
      <c r="F118" s="247" t="s">
        <v>266</v>
      </c>
      <c r="G118" s="245"/>
      <c r="H118" s="248">
        <v>112.81399999999999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179</v>
      </c>
      <c r="AU118" s="254" t="s">
        <v>81</v>
      </c>
      <c r="AV118" s="14" t="s">
        <v>81</v>
      </c>
      <c r="AW118" s="14" t="s">
        <v>33</v>
      </c>
      <c r="AX118" s="14" t="s">
        <v>72</v>
      </c>
      <c r="AY118" s="254" t="s">
        <v>166</v>
      </c>
    </row>
    <row r="119" s="13" customFormat="1">
      <c r="A119" s="13"/>
      <c r="B119" s="234"/>
      <c r="C119" s="235"/>
      <c r="D119" s="227" t="s">
        <v>179</v>
      </c>
      <c r="E119" s="236" t="s">
        <v>19</v>
      </c>
      <c r="F119" s="237" t="s">
        <v>267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179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166</v>
      </c>
    </row>
    <row r="120" s="14" customFormat="1">
      <c r="A120" s="14"/>
      <c r="B120" s="244"/>
      <c r="C120" s="245"/>
      <c r="D120" s="227" t="s">
        <v>179</v>
      </c>
      <c r="E120" s="246" t="s">
        <v>19</v>
      </c>
      <c r="F120" s="247" t="s">
        <v>268</v>
      </c>
      <c r="G120" s="245"/>
      <c r="H120" s="248">
        <v>10.300000000000001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179</v>
      </c>
      <c r="AU120" s="254" t="s">
        <v>81</v>
      </c>
      <c r="AV120" s="14" t="s">
        <v>81</v>
      </c>
      <c r="AW120" s="14" t="s">
        <v>33</v>
      </c>
      <c r="AX120" s="14" t="s">
        <v>72</v>
      </c>
      <c r="AY120" s="254" t="s">
        <v>166</v>
      </c>
    </row>
    <row r="121" s="14" customFormat="1">
      <c r="A121" s="14"/>
      <c r="B121" s="244"/>
      <c r="C121" s="245"/>
      <c r="D121" s="227" t="s">
        <v>179</v>
      </c>
      <c r="E121" s="246" t="s">
        <v>19</v>
      </c>
      <c r="F121" s="247" t="s">
        <v>269</v>
      </c>
      <c r="G121" s="245"/>
      <c r="H121" s="248">
        <v>8.0250000000000004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33</v>
      </c>
      <c r="AX121" s="14" t="s">
        <v>72</v>
      </c>
      <c r="AY121" s="254" t="s">
        <v>166</v>
      </c>
    </row>
    <row r="122" s="15" customFormat="1">
      <c r="A122" s="15"/>
      <c r="B122" s="255"/>
      <c r="C122" s="256"/>
      <c r="D122" s="227" t="s">
        <v>179</v>
      </c>
      <c r="E122" s="257" t="s">
        <v>19</v>
      </c>
      <c r="F122" s="258" t="s">
        <v>181</v>
      </c>
      <c r="G122" s="256"/>
      <c r="H122" s="259">
        <v>258.36000000000001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5" t="s">
        <v>179</v>
      </c>
      <c r="AU122" s="265" t="s">
        <v>81</v>
      </c>
      <c r="AV122" s="15" t="s">
        <v>182</v>
      </c>
      <c r="AW122" s="15" t="s">
        <v>33</v>
      </c>
      <c r="AX122" s="15" t="s">
        <v>79</v>
      </c>
      <c r="AY122" s="265" t="s">
        <v>166</v>
      </c>
    </row>
    <row r="123" s="2" customFormat="1" ht="16.5" customHeight="1">
      <c r="A123" s="39"/>
      <c r="B123" s="40"/>
      <c r="C123" s="214" t="s">
        <v>98</v>
      </c>
      <c r="D123" s="214" t="s">
        <v>169</v>
      </c>
      <c r="E123" s="215" t="s">
        <v>270</v>
      </c>
      <c r="F123" s="216" t="s">
        <v>271</v>
      </c>
      <c r="G123" s="217" t="s">
        <v>247</v>
      </c>
      <c r="H123" s="218">
        <v>240.035</v>
      </c>
      <c r="I123" s="219"/>
      <c r="J123" s="220">
        <f>ROUND(I123*H123,2)</f>
        <v>0</v>
      </c>
      <c r="K123" s="216" t="s">
        <v>173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0.0054599999999999996</v>
      </c>
      <c r="R123" s="223">
        <f>Q123*H123</f>
        <v>1.3105910999999999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182</v>
      </c>
      <c r="AT123" s="225" t="s">
        <v>169</v>
      </c>
      <c r="AU123" s="225" t="s">
        <v>81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182</v>
      </c>
      <c r="BM123" s="225" t="s">
        <v>272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273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81</v>
      </c>
    </row>
    <row r="125" s="2" customFormat="1">
      <c r="A125" s="39"/>
      <c r="B125" s="40"/>
      <c r="C125" s="41"/>
      <c r="D125" s="232" t="s">
        <v>177</v>
      </c>
      <c r="E125" s="41"/>
      <c r="F125" s="233" t="s">
        <v>274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177</v>
      </c>
      <c r="AU125" s="18" t="s">
        <v>81</v>
      </c>
    </row>
    <row r="126" s="13" customFormat="1">
      <c r="A126" s="13"/>
      <c r="B126" s="234"/>
      <c r="C126" s="235"/>
      <c r="D126" s="227" t="s">
        <v>179</v>
      </c>
      <c r="E126" s="236" t="s">
        <v>19</v>
      </c>
      <c r="F126" s="237" t="s">
        <v>262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179</v>
      </c>
      <c r="AU126" s="243" t="s">
        <v>81</v>
      </c>
      <c r="AV126" s="13" t="s">
        <v>79</v>
      </c>
      <c r="AW126" s="13" t="s">
        <v>33</v>
      </c>
      <c r="AX126" s="13" t="s">
        <v>72</v>
      </c>
      <c r="AY126" s="243" t="s">
        <v>166</v>
      </c>
    </row>
    <row r="127" s="13" customFormat="1">
      <c r="A127" s="13"/>
      <c r="B127" s="234"/>
      <c r="C127" s="235"/>
      <c r="D127" s="227" t="s">
        <v>179</v>
      </c>
      <c r="E127" s="236" t="s">
        <v>19</v>
      </c>
      <c r="F127" s="237" t="s">
        <v>263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179</v>
      </c>
      <c r="AU127" s="243" t="s">
        <v>81</v>
      </c>
      <c r="AV127" s="13" t="s">
        <v>79</v>
      </c>
      <c r="AW127" s="13" t="s">
        <v>33</v>
      </c>
      <c r="AX127" s="13" t="s">
        <v>72</v>
      </c>
      <c r="AY127" s="243" t="s">
        <v>166</v>
      </c>
    </row>
    <row r="128" s="13" customFormat="1">
      <c r="A128" s="13"/>
      <c r="B128" s="234"/>
      <c r="C128" s="235"/>
      <c r="D128" s="227" t="s">
        <v>179</v>
      </c>
      <c r="E128" s="236" t="s">
        <v>19</v>
      </c>
      <c r="F128" s="237" t="s">
        <v>264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179</v>
      </c>
      <c r="AU128" s="243" t="s">
        <v>81</v>
      </c>
      <c r="AV128" s="13" t="s">
        <v>79</v>
      </c>
      <c r="AW128" s="13" t="s">
        <v>33</v>
      </c>
      <c r="AX128" s="13" t="s">
        <v>72</v>
      </c>
      <c r="AY128" s="243" t="s">
        <v>166</v>
      </c>
    </row>
    <row r="129" s="14" customFormat="1">
      <c r="A129" s="14"/>
      <c r="B129" s="244"/>
      <c r="C129" s="245"/>
      <c r="D129" s="227" t="s">
        <v>179</v>
      </c>
      <c r="E129" s="246" t="s">
        <v>19</v>
      </c>
      <c r="F129" s="247" t="s">
        <v>265</v>
      </c>
      <c r="G129" s="245"/>
      <c r="H129" s="248">
        <v>127.221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33</v>
      </c>
      <c r="AX129" s="14" t="s">
        <v>72</v>
      </c>
      <c r="AY129" s="254" t="s">
        <v>166</v>
      </c>
    </row>
    <row r="130" s="14" customFormat="1">
      <c r="A130" s="14"/>
      <c r="B130" s="244"/>
      <c r="C130" s="245"/>
      <c r="D130" s="227" t="s">
        <v>179</v>
      </c>
      <c r="E130" s="246" t="s">
        <v>19</v>
      </c>
      <c r="F130" s="247" t="s">
        <v>266</v>
      </c>
      <c r="G130" s="245"/>
      <c r="H130" s="248">
        <v>112.81399999999999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33</v>
      </c>
      <c r="AX130" s="14" t="s">
        <v>72</v>
      </c>
      <c r="AY130" s="254" t="s">
        <v>166</v>
      </c>
    </row>
    <row r="131" s="15" customFormat="1">
      <c r="A131" s="15"/>
      <c r="B131" s="255"/>
      <c r="C131" s="256"/>
      <c r="D131" s="227" t="s">
        <v>179</v>
      </c>
      <c r="E131" s="257" t="s">
        <v>19</v>
      </c>
      <c r="F131" s="258" t="s">
        <v>181</v>
      </c>
      <c r="G131" s="256"/>
      <c r="H131" s="259">
        <v>240.035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182</v>
      </c>
      <c r="AW131" s="15" t="s">
        <v>33</v>
      </c>
      <c r="AX131" s="15" t="s">
        <v>79</v>
      </c>
      <c r="AY131" s="265" t="s">
        <v>166</v>
      </c>
    </row>
    <row r="132" s="2" customFormat="1" ht="16.5" customHeight="1">
      <c r="A132" s="39"/>
      <c r="B132" s="40"/>
      <c r="C132" s="214" t="s">
        <v>182</v>
      </c>
      <c r="D132" s="214" t="s">
        <v>169</v>
      </c>
      <c r="E132" s="215" t="s">
        <v>275</v>
      </c>
      <c r="F132" s="216" t="s">
        <v>276</v>
      </c>
      <c r="G132" s="217" t="s">
        <v>247</v>
      </c>
      <c r="H132" s="218">
        <v>720.10500000000002</v>
      </c>
      <c r="I132" s="219"/>
      <c r="J132" s="220">
        <f>ROUND(I132*H132,2)</f>
        <v>0</v>
      </c>
      <c r="K132" s="216" t="s">
        <v>173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0.0020999999999999999</v>
      </c>
      <c r="R132" s="223">
        <f>Q132*H132</f>
        <v>1.5122205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81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277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278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81</v>
      </c>
    </row>
    <row r="134" s="2" customFormat="1">
      <c r="A134" s="39"/>
      <c r="B134" s="40"/>
      <c r="C134" s="41"/>
      <c r="D134" s="232" t="s">
        <v>177</v>
      </c>
      <c r="E134" s="41"/>
      <c r="F134" s="233" t="s">
        <v>279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177</v>
      </c>
      <c r="AU134" s="18" t="s">
        <v>81</v>
      </c>
    </row>
    <row r="135" s="13" customFormat="1">
      <c r="A135" s="13"/>
      <c r="B135" s="234"/>
      <c r="C135" s="235"/>
      <c r="D135" s="227" t="s">
        <v>179</v>
      </c>
      <c r="E135" s="236" t="s">
        <v>19</v>
      </c>
      <c r="F135" s="237" t="s">
        <v>280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179</v>
      </c>
      <c r="AU135" s="243" t="s">
        <v>81</v>
      </c>
      <c r="AV135" s="13" t="s">
        <v>79</v>
      </c>
      <c r="AW135" s="13" t="s">
        <v>33</v>
      </c>
      <c r="AX135" s="13" t="s">
        <v>72</v>
      </c>
      <c r="AY135" s="243" t="s">
        <v>166</v>
      </c>
    </row>
    <row r="136" s="14" customFormat="1">
      <c r="A136" s="14"/>
      <c r="B136" s="244"/>
      <c r="C136" s="245"/>
      <c r="D136" s="227" t="s">
        <v>179</v>
      </c>
      <c r="E136" s="246" t="s">
        <v>19</v>
      </c>
      <c r="F136" s="247" t="s">
        <v>281</v>
      </c>
      <c r="G136" s="245"/>
      <c r="H136" s="248">
        <v>720.10500000000002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179</v>
      </c>
      <c r="AU136" s="254" t="s">
        <v>81</v>
      </c>
      <c r="AV136" s="14" t="s">
        <v>81</v>
      </c>
      <c r="AW136" s="14" t="s">
        <v>33</v>
      </c>
      <c r="AX136" s="14" t="s">
        <v>72</v>
      </c>
      <c r="AY136" s="254" t="s">
        <v>166</v>
      </c>
    </row>
    <row r="137" s="15" customFormat="1">
      <c r="A137" s="15"/>
      <c r="B137" s="255"/>
      <c r="C137" s="256"/>
      <c r="D137" s="227" t="s">
        <v>179</v>
      </c>
      <c r="E137" s="257" t="s">
        <v>19</v>
      </c>
      <c r="F137" s="258" t="s">
        <v>181</v>
      </c>
      <c r="G137" s="256"/>
      <c r="H137" s="259">
        <v>720.10500000000002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179</v>
      </c>
      <c r="AU137" s="265" t="s">
        <v>81</v>
      </c>
      <c r="AV137" s="15" t="s">
        <v>182</v>
      </c>
      <c r="AW137" s="15" t="s">
        <v>33</v>
      </c>
      <c r="AX137" s="15" t="s">
        <v>79</v>
      </c>
      <c r="AY137" s="265" t="s">
        <v>166</v>
      </c>
    </row>
    <row r="138" s="2" customFormat="1" ht="16.5" customHeight="1">
      <c r="A138" s="39"/>
      <c r="B138" s="40"/>
      <c r="C138" s="214" t="s">
        <v>165</v>
      </c>
      <c r="D138" s="214" t="s">
        <v>169</v>
      </c>
      <c r="E138" s="215" t="s">
        <v>282</v>
      </c>
      <c r="F138" s="216" t="s">
        <v>283</v>
      </c>
      <c r="G138" s="217" t="s">
        <v>247</v>
      </c>
      <c r="H138" s="218">
        <v>2.5840000000000001</v>
      </c>
      <c r="I138" s="219"/>
      <c r="J138" s="220">
        <f>ROUND(I138*H138,2)</f>
        <v>0</v>
      </c>
      <c r="K138" s="216" t="s">
        <v>173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0.040000000000000001</v>
      </c>
      <c r="R138" s="223">
        <f>Q138*H138</f>
        <v>0.10336000000000001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182</v>
      </c>
      <c r="AT138" s="225" t="s">
        <v>169</v>
      </c>
      <c r="AU138" s="225" t="s">
        <v>81</v>
      </c>
      <c r="AY138" s="18" t="s">
        <v>166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182</v>
      </c>
      <c r="BM138" s="225" t="s">
        <v>284</v>
      </c>
    </row>
    <row r="139" s="2" customFormat="1">
      <c r="A139" s="39"/>
      <c r="B139" s="40"/>
      <c r="C139" s="41"/>
      <c r="D139" s="227" t="s">
        <v>176</v>
      </c>
      <c r="E139" s="41"/>
      <c r="F139" s="228" t="s">
        <v>285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176</v>
      </c>
      <c r="AU139" s="18" t="s">
        <v>81</v>
      </c>
    </row>
    <row r="140" s="2" customFormat="1">
      <c r="A140" s="39"/>
      <c r="B140" s="40"/>
      <c r="C140" s="41"/>
      <c r="D140" s="232" t="s">
        <v>177</v>
      </c>
      <c r="E140" s="41"/>
      <c r="F140" s="233" t="s">
        <v>286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177</v>
      </c>
      <c r="AU140" s="18" t="s">
        <v>81</v>
      </c>
    </row>
    <row r="141" s="13" customFormat="1">
      <c r="A141" s="13"/>
      <c r="B141" s="234"/>
      <c r="C141" s="235"/>
      <c r="D141" s="227" t="s">
        <v>179</v>
      </c>
      <c r="E141" s="236" t="s">
        <v>19</v>
      </c>
      <c r="F141" s="237" t="s">
        <v>262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81</v>
      </c>
      <c r="AV141" s="13" t="s">
        <v>79</v>
      </c>
      <c r="AW141" s="13" t="s">
        <v>33</v>
      </c>
      <c r="AX141" s="13" t="s">
        <v>72</v>
      </c>
      <c r="AY141" s="243" t="s">
        <v>166</v>
      </c>
    </row>
    <row r="142" s="13" customFormat="1">
      <c r="A142" s="13"/>
      <c r="B142" s="234"/>
      <c r="C142" s="235"/>
      <c r="D142" s="227" t="s">
        <v>179</v>
      </c>
      <c r="E142" s="236" t="s">
        <v>19</v>
      </c>
      <c r="F142" s="237" t="s">
        <v>287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179</v>
      </c>
      <c r="AU142" s="243" t="s">
        <v>81</v>
      </c>
      <c r="AV142" s="13" t="s">
        <v>79</v>
      </c>
      <c r="AW142" s="13" t="s">
        <v>33</v>
      </c>
      <c r="AX142" s="13" t="s">
        <v>72</v>
      </c>
      <c r="AY142" s="243" t="s">
        <v>166</v>
      </c>
    </row>
    <row r="143" s="14" customFormat="1">
      <c r="A143" s="14"/>
      <c r="B143" s="244"/>
      <c r="C143" s="245"/>
      <c r="D143" s="227" t="s">
        <v>179</v>
      </c>
      <c r="E143" s="246" t="s">
        <v>19</v>
      </c>
      <c r="F143" s="247" t="s">
        <v>288</v>
      </c>
      <c r="G143" s="245"/>
      <c r="H143" s="248">
        <v>2.5840000000000001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33</v>
      </c>
      <c r="AX143" s="14" t="s">
        <v>72</v>
      </c>
      <c r="AY143" s="254" t="s">
        <v>166</v>
      </c>
    </row>
    <row r="144" s="15" customFormat="1">
      <c r="A144" s="15"/>
      <c r="B144" s="255"/>
      <c r="C144" s="256"/>
      <c r="D144" s="227" t="s">
        <v>179</v>
      </c>
      <c r="E144" s="257" t="s">
        <v>19</v>
      </c>
      <c r="F144" s="258" t="s">
        <v>181</v>
      </c>
      <c r="G144" s="256"/>
      <c r="H144" s="259">
        <v>2.5840000000000001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179</v>
      </c>
      <c r="AU144" s="265" t="s">
        <v>81</v>
      </c>
      <c r="AV144" s="15" t="s">
        <v>182</v>
      </c>
      <c r="AW144" s="15" t="s">
        <v>33</v>
      </c>
      <c r="AX144" s="15" t="s">
        <v>79</v>
      </c>
      <c r="AY144" s="265" t="s">
        <v>166</v>
      </c>
    </row>
    <row r="145" s="2" customFormat="1" ht="16.5" customHeight="1">
      <c r="A145" s="39"/>
      <c r="B145" s="40"/>
      <c r="C145" s="214" t="s">
        <v>205</v>
      </c>
      <c r="D145" s="214" t="s">
        <v>169</v>
      </c>
      <c r="E145" s="215" t="s">
        <v>289</v>
      </c>
      <c r="F145" s="216" t="s">
        <v>290</v>
      </c>
      <c r="G145" s="217" t="s">
        <v>247</v>
      </c>
      <c r="H145" s="218">
        <v>240.035</v>
      </c>
      <c r="I145" s="219"/>
      <c r="J145" s="220">
        <f>ROUND(I145*H145,2)</f>
        <v>0</v>
      </c>
      <c r="K145" s="216" t="s">
        <v>173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0.0043800000000000002</v>
      </c>
      <c r="R145" s="223">
        <f>Q145*H145</f>
        <v>1.0513532999999999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182</v>
      </c>
      <c r="AT145" s="225" t="s">
        <v>169</v>
      </c>
      <c r="AU145" s="225" t="s">
        <v>81</v>
      </c>
      <c r="AY145" s="18" t="s">
        <v>166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79</v>
      </c>
      <c r="BK145" s="226">
        <f>ROUND(I145*H145,2)</f>
        <v>0</v>
      </c>
      <c r="BL145" s="18" t="s">
        <v>182</v>
      </c>
      <c r="BM145" s="225" t="s">
        <v>291</v>
      </c>
    </row>
    <row r="146" s="2" customFormat="1">
      <c r="A146" s="39"/>
      <c r="B146" s="40"/>
      <c r="C146" s="41"/>
      <c r="D146" s="227" t="s">
        <v>176</v>
      </c>
      <c r="E146" s="41"/>
      <c r="F146" s="228" t="s">
        <v>292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176</v>
      </c>
      <c r="AU146" s="18" t="s">
        <v>81</v>
      </c>
    </row>
    <row r="147" s="2" customFormat="1">
      <c r="A147" s="39"/>
      <c r="B147" s="40"/>
      <c r="C147" s="41"/>
      <c r="D147" s="232" t="s">
        <v>177</v>
      </c>
      <c r="E147" s="41"/>
      <c r="F147" s="233" t="s">
        <v>293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177</v>
      </c>
      <c r="AU147" s="18" t="s">
        <v>81</v>
      </c>
    </row>
    <row r="148" s="13" customFormat="1">
      <c r="A148" s="13"/>
      <c r="B148" s="234"/>
      <c r="C148" s="235"/>
      <c r="D148" s="227" t="s">
        <v>179</v>
      </c>
      <c r="E148" s="236" t="s">
        <v>19</v>
      </c>
      <c r="F148" s="237" t="s">
        <v>262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81</v>
      </c>
      <c r="AV148" s="13" t="s">
        <v>79</v>
      </c>
      <c r="AW148" s="13" t="s">
        <v>33</v>
      </c>
      <c r="AX148" s="13" t="s">
        <v>72</v>
      </c>
      <c r="AY148" s="243" t="s">
        <v>166</v>
      </c>
    </row>
    <row r="149" s="13" customFormat="1">
      <c r="A149" s="13"/>
      <c r="B149" s="234"/>
      <c r="C149" s="235"/>
      <c r="D149" s="227" t="s">
        <v>179</v>
      </c>
      <c r="E149" s="236" t="s">
        <v>19</v>
      </c>
      <c r="F149" s="237" t="s">
        <v>263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179</v>
      </c>
      <c r="AU149" s="243" t="s">
        <v>81</v>
      </c>
      <c r="AV149" s="13" t="s">
        <v>79</v>
      </c>
      <c r="AW149" s="13" t="s">
        <v>33</v>
      </c>
      <c r="AX149" s="13" t="s">
        <v>72</v>
      </c>
      <c r="AY149" s="243" t="s">
        <v>166</v>
      </c>
    </row>
    <row r="150" s="13" customFormat="1">
      <c r="A150" s="13"/>
      <c r="B150" s="234"/>
      <c r="C150" s="235"/>
      <c r="D150" s="227" t="s">
        <v>179</v>
      </c>
      <c r="E150" s="236" t="s">
        <v>19</v>
      </c>
      <c r="F150" s="237" t="s">
        <v>264</v>
      </c>
      <c r="G150" s="235"/>
      <c r="H150" s="236" t="s">
        <v>19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81</v>
      </c>
      <c r="AV150" s="13" t="s">
        <v>79</v>
      </c>
      <c r="AW150" s="13" t="s">
        <v>33</v>
      </c>
      <c r="AX150" s="13" t="s">
        <v>72</v>
      </c>
      <c r="AY150" s="243" t="s">
        <v>166</v>
      </c>
    </row>
    <row r="151" s="14" customFormat="1">
      <c r="A151" s="14"/>
      <c r="B151" s="244"/>
      <c r="C151" s="245"/>
      <c r="D151" s="227" t="s">
        <v>179</v>
      </c>
      <c r="E151" s="246" t="s">
        <v>19</v>
      </c>
      <c r="F151" s="247" t="s">
        <v>265</v>
      </c>
      <c r="G151" s="245"/>
      <c r="H151" s="248">
        <v>127.221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33</v>
      </c>
      <c r="AX151" s="14" t="s">
        <v>72</v>
      </c>
      <c r="AY151" s="254" t="s">
        <v>166</v>
      </c>
    </row>
    <row r="152" s="14" customFormat="1">
      <c r="A152" s="14"/>
      <c r="B152" s="244"/>
      <c r="C152" s="245"/>
      <c r="D152" s="227" t="s">
        <v>179</v>
      </c>
      <c r="E152" s="246" t="s">
        <v>19</v>
      </c>
      <c r="F152" s="247" t="s">
        <v>266</v>
      </c>
      <c r="G152" s="245"/>
      <c r="H152" s="248">
        <v>112.81399999999999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81</v>
      </c>
      <c r="AV152" s="14" t="s">
        <v>81</v>
      </c>
      <c r="AW152" s="14" t="s">
        <v>33</v>
      </c>
      <c r="AX152" s="14" t="s">
        <v>72</v>
      </c>
      <c r="AY152" s="254" t="s">
        <v>166</v>
      </c>
    </row>
    <row r="153" s="15" customFormat="1">
      <c r="A153" s="15"/>
      <c r="B153" s="255"/>
      <c r="C153" s="256"/>
      <c r="D153" s="227" t="s">
        <v>179</v>
      </c>
      <c r="E153" s="257" t="s">
        <v>19</v>
      </c>
      <c r="F153" s="258" t="s">
        <v>181</v>
      </c>
      <c r="G153" s="256"/>
      <c r="H153" s="259">
        <v>240.035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179</v>
      </c>
      <c r="AU153" s="265" t="s">
        <v>81</v>
      </c>
      <c r="AV153" s="15" t="s">
        <v>182</v>
      </c>
      <c r="AW153" s="15" t="s">
        <v>33</v>
      </c>
      <c r="AX153" s="15" t="s">
        <v>79</v>
      </c>
      <c r="AY153" s="265" t="s">
        <v>166</v>
      </c>
    </row>
    <row r="154" s="2" customFormat="1" ht="16.5" customHeight="1">
      <c r="A154" s="39"/>
      <c r="B154" s="40"/>
      <c r="C154" s="214" t="s">
        <v>210</v>
      </c>
      <c r="D154" s="214" t="s">
        <v>169</v>
      </c>
      <c r="E154" s="215" t="s">
        <v>294</v>
      </c>
      <c r="F154" s="216" t="s">
        <v>295</v>
      </c>
      <c r="G154" s="217" t="s">
        <v>247</v>
      </c>
      <c r="H154" s="218">
        <v>240.035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0.0040000000000000001</v>
      </c>
      <c r="R154" s="223">
        <f>Q154*H154</f>
        <v>0.96013999999999999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182</v>
      </c>
      <c r="AT154" s="225" t="s">
        <v>169</v>
      </c>
      <c r="AU154" s="225" t="s">
        <v>81</v>
      </c>
      <c r="AY154" s="18" t="s">
        <v>166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182</v>
      </c>
      <c r="BM154" s="225" t="s">
        <v>296</v>
      </c>
    </row>
    <row r="155" s="2" customFormat="1">
      <c r="A155" s="39"/>
      <c r="B155" s="40"/>
      <c r="C155" s="41"/>
      <c r="D155" s="227" t="s">
        <v>176</v>
      </c>
      <c r="E155" s="41"/>
      <c r="F155" s="228" t="s">
        <v>295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176</v>
      </c>
      <c r="AU155" s="18" t="s">
        <v>81</v>
      </c>
    </row>
    <row r="156" s="13" customFormat="1">
      <c r="A156" s="13"/>
      <c r="B156" s="234"/>
      <c r="C156" s="235"/>
      <c r="D156" s="227" t="s">
        <v>179</v>
      </c>
      <c r="E156" s="236" t="s">
        <v>19</v>
      </c>
      <c r="F156" s="237" t="s">
        <v>262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179</v>
      </c>
      <c r="AU156" s="243" t="s">
        <v>81</v>
      </c>
      <c r="AV156" s="13" t="s">
        <v>79</v>
      </c>
      <c r="AW156" s="13" t="s">
        <v>33</v>
      </c>
      <c r="AX156" s="13" t="s">
        <v>72</v>
      </c>
      <c r="AY156" s="243" t="s">
        <v>166</v>
      </c>
    </row>
    <row r="157" s="13" customFormat="1">
      <c r="A157" s="13"/>
      <c r="B157" s="234"/>
      <c r="C157" s="235"/>
      <c r="D157" s="227" t="s">
        <v>179</v>
      </c>
      <c r="E157" s="236" t="s">
        <v>19</v>
      </c>
      <c r="F157" s="237" t="s">
        <v>263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179</v>
      </c>
      <c r="AU157" s="243" t="s">
        <v>81</v>
      </c>
      <c r="AV157" s="13" t="s">
        <v>79</v>
      </c>
      <c r="AW157" s="13" t="s">
        <v>33</v>
      </c>
      <c r="AX157" s="13" t="s">
        <v>72</v>
      </c>
      <c r="AY157" s="243" t="s">
        <v>166</v>
      </c>
    </row>
    <row r="158" s="14" customFormat="1">
      <c r="A158" s="14"/>
      <c r="B158" s="244"/>
      <c r="C158" s="245"/>
      <c r="D158" s="227" t="s">
        <v>179</v>
      </c>
      <c r="E158" s="246" t="s">
        <v>19</v>
      </c>
      <c r="F158" s="247" t="s">
        <v>265</v>
      </c>
      <c r="G158" s="245"/>
      <c r="H158" s="248">
        <v>127.221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81</v>
      </c>
      <c r="AV158" s="14" t="s">
        <v>81</v>
      </c>
      <c r="AW158" s="14" t="s">
        <v>33</v>
      </c>
      <c r="AX158" s="14" t="s">
        <v>72</v>
      </c>
      <c r="AY158" s="254" t="s">
        <v>166</v>
      </c>
    </row>
    <row r="159" s="14" customFormat="1">
      <c r="A159" s="14"/>
      <c r="B159" s="244"/>
      <c r="C159" s="245"/>
      <c r="D159" s="227" t="s">
        <v>179</v>
      </c>
      <c r="E159" s="246" t="s">
        <v>19</v>
      </c>
      <c r="F159" s="247" t="s">
        <v>266</v>
      </c>
      <c r="G159" s="245"/>
      <c r="H159" s="248">
        <v>112.81399999999999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33</v>
      </c>
      <c r="AX159" s="14" t="s">
        <v>72</v>
      </c>
      <c r="AY159" s="254" t="s">
        <v>166</v>
      </c>
    </row>
    <row r="160" s="15" customFormat="1">
      <c r="A160" s="15"/>
      <c r="B160" s="255"/>
      <c r="C160" s="256"/>
      <c r="D160" s="227" t="s">
        <v>179</v>
      </c>
      <c r="E160" s="257" t="s">
        <v>19</v>
      </c>
      <c r="F160" s="258" t="s">
        <v>181</v>
      </c>
      <c r="G160" s="256"/>
      <c r="H160" s="259">
        <v>240.035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182</v>
      </c>
      <c r="AW160" s="15" t="s">
        <v>33</v>
      </c>
      <c r="AX160" s="15" t="s">
        <v>79</v>
      </c>
      <c r="AY160" s="265" t="s">
        <v>166</v>
      </c>
    </row>
    <row r="161" s="2" customFormat="1" ht="16.5" customHeight="1">
      <c r="A161" s="39"/>
      <c r="B161" s="40"/>
      <c r="C161" s="214" t="s">
        <v>215</v>
      </c>
      <c r="D161" s="214" t="s">
        <v>169</v>
      </c>
      <c r="E161" s="215" t="s">
        <v>297</v>
      </c>
      <c r="F161" s="216" t="s">
        <v>298</v>
      </c>
      <c r="G161" s="217" t="s">
        <v>247</v>
      </c>
      <c r="H161" s="218">
        <v>258.36000000000001</v>
      </c>
      <c r="I161" s="219"/>
      <c r="J161" s="220">
        <f>ROUND(I161*H161,2)</f>
        <v>0</v>
      </c>
      <c r="K161" s="216" t="s">
        <v>173</v>
      </c>
      <c r="L161" s="45"/>
      <c r="M161" s="221" t="s">
        <v>19</v>
      </c>
      <c r="N161" s="222" t="s">
        <v>43</v>
      </c>
      <c r="O161" s="85"/>
      <c r="P161" s="223">
        <f>O161*H161</f>
        <v>0</v>
      </c>
      <c r="Q161" s="223">
        <v>0.015400000000000001</v>
      </c>
      <c r="R161" s="223">
        <f>Q161*H161</f>
        <v>3.9787440000000003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182</v>
      </c>
      <c r="AT161" s="225" t="s">
        <v>169</v>
      </c>
      <c r="AU161" s="225" t="s">
        <v>81</v>
      </c>
      <c r="AY161" s="18" t="s">
        <v>166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79</v>
      </c>
      <c r="BK161" s="226">
        <f>ROUND(I161*H161,2)</f>
        <v>0</v>
      </c>
      <c r="BL161" s="18" t="s">
        <v>182</v>
      </c>
      <c r="BM161" s="225" t="s">
        <v>299</v>
      </c>
    </row>
    <row r="162" s="2" customFormat="1">
      <c r="A162" s="39"/>
      <c r="B162" s="40"/>
      <c r="C162" s="41"/>
      <c r="D162" s="227" t="s">
        <v>176</v>
      </c>
      <c r="E162" s="41"/>
      <c r="F162" s="228" t="s">
        <v>300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176</v>
      </c>
      <c r="AU162" s="18" t="s">
        <v>81</v>
      </c>
    </row>
    <row r="163" s="2" customFormat="1">
      <c r="A163" s="39"/>
      <c r="B163" s="40"/>
      <c r="C163" s="41"/>
      <c r="D163" s="232" t="s">
        <v>177</v>
      </c>
      <c r="E163" s="41"/>
      <c r="F163" s="233" t="s">
        <v>301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177</v>
      </c>
      <c r="AU163" s="18" t="s">
        <v>81</v>
      </c>
    </row>
    <row r="164" s="13" customFormat="1">
      <c r="A164" s="13"/>
      <c r="B164" s="234"/>
      <c r="C164" s="235"/>
      <c r="D164" s="227" t="s">
        <v>179</v>
      </c>
      <c r="E164" s="236" t="s">
        <v>19</v>
      </c>
      <c r="F164" s="237" t="s">
        <v>262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179</v>
      </c>
      <c r="AU164" s="243" t="s">
        <v>81</v>
      </c>
      <c r="AV164" s="13" t="s">
        <v>79</v>
      </c>
      <c r="AW164" s="13" t="s">
        <v>33</v>
      </c>
      <c r="AX164" s="13" t="s">
        <v>72</v>
      </c>
      <c r="AY164" s="243" t="s">
        <v>166</v>
      </c>
    </row>
    <row r="165" s="13" customFormat="1">
      <c r="A165" s="13"/>
      <c r="B165" s="234"/>
      <c r="C165" s="235"/>
      <c r="D165" s="227" t="s">
        <v>179</v>
      </c>
      <c r="E165" s="236" t="s">
        <v>19</v>
      </c>
      <c r="F165" s="237" t="s">
        <v>263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179</v>
      </c>
      <c r="AU165" s="243" t="s">
        <v>81</v>
      </c>
      <c r="AV165" s="13" t="s">
        <v>79</v>
      </c>
      <c r="AW165" s="13" t="s">
        <v>33</v>
      </c>
      <c r="AX165" s="13" t="s">
        <v>72</v>
      </c>
      <c r="AY165" s="243" t="s">
        <v>166</v>
      </c>
    </row>
    <row r="166" s="13" customFormat="1">
      <c r="A166" s="13"/>
      <c r="B166" s="234"/>
      <c r="C166" s="235"/>
      <c r="D166" s="227" t="s">
        <v>179</v>
      </c>
      <c r="E166" s="236" t="s">
        <v>19</v>
      </c>
      <c r="F166" s="237" t="s">
        <v>302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81</v>
      </c>
      <c r="AV166" s="13" t="s">
        <v>79</v>
      </c>
      <c r="AW166" s="13" t="s">
        <v>33</v>
      </c>
      <c r="AX166" s="13" t="s">
        <v>72</v>
      </c>
      <c r="AY166" s="243" t="s">
        <v>166</v>
      </c>
    </row>
    <row r="167" s="14" customFormat="1">
      <c r="A167" s="14"/>
      <c r="B167" s="244"/>
      <c r="C167" s="245"/>
      <c r="D167" s="227" t="s">
        <v>179</v>
      </c>
      <c r="E167" s="246" t="s">
        <v>19</v>
      </c>
      <c r="F167" s="247" t="s">
        <v>265</v>
      </c>
      <c r="G167" s="245"/>
      <c r="H167" s="248">
        <v>127.221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33</v>
      </c>
      <c r="AX167" s="14" t="s">
        <v>72</v>
      </c>
      <c r="AY167" s="254" t="s">
        <v>166</v>
      </c>
    </row>
    <row r="168" s="14" customFormat="1">
      <c r="A168" s="14"/>
      <c r="B168" s="244"/>
      <c r="C168" s="245"/>
      <c r="D168" s="227" t="s">
        <v>179</v>
      </c>
      <c r="E168" s="246" t="s">
        <v>19</v>
      </c>
      <c r="F168" s="247" t="s">
        <v>266</v>
      </c>
      <c r="G168" s="245"/>
      <c r="H168" s="248">
        <v>112.81399999999999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81</v>
      </c>
      <c r="AV168" s="14" t="s">
        <v>81</v>
      </c>
      <c r="AW168" s="14" t="s">
        <v>33</v>
      </c>
      <c r="AX168" s="14" t="s">
        <v>72</v>
      </c>
      <c r="AY168" s="254" t="s">
        <v>166</v>
      </c>
    </row>
    <row r="169" s="13" customFormat="1">
      <c r="A169" s="13"/>
      <c r="B169" s="234"/>
      <c r="C169" s="235"/>
      <c r="D169" s="227" t="s">
        <v>179</v>
      </c>
      <c r="E169" s="236" t="s">
        <v>19</v>
      </c>
      <c r="F169" s="237" t="s">
        <v>267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179</v>
      </c>
      <c r="AU169" s="243" t="s">
        <v>81</v>
      </c>
      <c r="AV169" s="13" t="s">
        <v>79</v>
      </c>
      <c r="AW169" s="13" t="s">
        <v>33</v>
      </c>
      <c r="AX169" s="13" t="s">
        <v>72</v>
      </c>
      <c r="AY169" s="243" t="s">
        <v>166</v>
      </c>
    </row>
    <row r="170" s="14" customFormat="1">
      <c r="A170" s="14"/>
      <c r="B170" s="244"/>
      <c r="C170" s="245"/>
      <c r="D170" s="227" t="s">
        <v>179</v>
      </c>
      <c r="E170" s="246" t="s">
        <v>19</v>
      </c>
      <c r="F170" s="247" t="s">
        <v>268</v>
      </c>
      <c r="G170" s="245"/>
      <c r="H170" s="248">
        <v>10.300000000000001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179</v>
      </c>
      <c r="AU170" s="254" t="s">
        <v>81</v>
      </c>
      <c r="AV170" s="14" t="s">
        <v>81</v>
      </c>
      <c r="AW170" s="14" t="s">
        <v>33</v>
      </c>
      <c r="AX170" s="14" t="s">
        <v>72</v>
      </c>
      <c r="AY170" s="254" t="s">
        <v>166</v>
      </c>
    </row>
    <row r="171" s="14" customFormat="1">
      <c r="A171" s="14"/>
      <c r="B171" s="244"/>
      <c r="C171" s="245"/>
      <c r="D171" s="227" t="s">
        <v>179</v>
      </c>
      <c r="E171" s="246" t="s">
        <v>19</v>
      </c>
      <c r="F171" s="247" t="s">
        <v>269</v>
      </c>
      <c r="G171" s="245"/>
      <c r="H171" s="248">
        <v>8.0250000000000004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179</v>
      </c>
      <c r="AU171" s="254" t="s">
        <v>81</v>
      </c>
      <c r="AV171" s="14" t="s">
        <v>81</v>
      </c>
      <c r="AW171" s="14" t="s">
        <v>33</v>
      </c>
      <c r="AX171" s="14" t="s">
        <v>72</v>
      </c>
      <c r="AY171" s="254" t="s">
        <v>166</v>
      </c>
    </row>
    <row r="172" s="15" customFormat="1">
      <c r="A172" s="15"/>
      <c r="B172" s="255"/>
      <c r="C172" s="256"/>
      <c r="D172" s="227" t="s">
        <v>179</v>
      </c>
      <c r="E172" s="257" t="s">
        <v>19</v>
      </c>
      <c r="F172" s="258" t="s">
        <v>181</v>
      </c>
      <c r="G172" s="256"/>
      <c r="H172" s="259">
        <v>258.36000000000001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179</v>
      </c>
      <c r="AU172" s="265" t="s">
        <v>81</v>
      </c>
      <c r="AV172" s="15" t="s">
        <v>182</v>
      </c>
      <c r="AW172" s="15" t="s">
        <v>33</v>
      </c>
      <c r="AX172" s="15" t="s">
        <v>79</v>
      </c>
      <c r="AY172" s="265" t="s">
        <v>166</v>
      </c>
    </row>
    <row r="173" s="2" customFormat="1" ht="16.5" customHeight="1">
      <c r="A173" s="39"/>
      <c r="B173" s="40"/>
      <c r="C173" s="214" t="s">
        <v>223</v>
      </c>
      <c r="D173" s="214" t="s">
        <v>169</v>
      </c>
      <c r="E173" s="215" t="s">
        <v>303</v>
      </c>
      <c r="F173" s="216" t="s">
        <v>304</v>
      </c>
      <c r="G173" s="217" t="s">
        <v>247</v>
      </c>
      <c r="H173" s="218">
        <v>2.5840000000000001</v>
      </c>
      <c r="I173" s="219"/>
      <c r="J173" s="220">
        <f>ROUND(I173*H173,2)</f>
        <v>0</v>
      </c>
      <c r="K173" s="216" t="s">
        <v>173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0.038199999999999998</v>
      </c>
      <c r="R173" s="223">
        <f>Q173*H173</f>
        <v>0.098708799999999999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182</v>
      </c>
      <c r="AT173" s="225" t="s">
        <v>169</v>
      </c>
      <c r="AU173" s="225" t="s">
        <v>81</v>
      </c>
      <c r="AY173" s="18" t="s">
        <v>166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182</v>
      </c>
      <c r="BM173" s="225" t="s">
        <v>305</v>
      </c>
    </row>
    <row r="174" s="2" customFormat="1">
      <c r="A174" s="39"/>
      <c r="B174" s="40"/>
      <c r="C174" s="41"/>
      <c r="D174" s="227" t="s">
        <v>176</v>
      </c>
      <c r="E174" s="41"/>
      <c r="F174" s="228" t="s">
        <v>306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176</v>
      </c>
      <c r="AU174" s="18" t="s">
        <v>81</v>
      </c>
    </row>
    <row r="175" s="2" customFormat="1">
      <c r="A175" s="39"/>
      <c r="B175" s="40"/>
      <c r="C175" s="41"/>
      <c r="D175" s="232" t="s">
        <v>177</v>
      </c>
      <c r="E175" s="41"/>
      <c r="F175" s="233" t="s">
        <v>307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177</v>
      </c>
      <c r="AU175" s="18" t="s">
        <v>81</v>
      </c>
    </row>
    <row r="176" s="13" customFormat="1">
      <c r="A176" s="13"/>
      <c r="B176" s="234"/>
      <c r="C176" s="235"/>
      <c r="D176" s="227" t="s">
        <v>179</v>
      </c>
      <c r="E176" s="236" t="s">
        <v>19</v>
      </c>
      <c r="F176" s="237" t="s">
        <v>262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179</v>
      </c>
      <c r="AU176" s="243" t="s">
        <v>81</v>
      </c>
      <c r="AV176" s="13" t="s">
        <v>79</v>
      </c>
      <c r="AW176" s="13" t="s">
        <v>33</v>
      </c>
      <c r="AX176" s="13" t="s">
        <v>72</v>
      </c>
      <c r="AY176" s="243" t="s">
        <v>166</v>
      </c>
    </row>
    <row r="177" s="13" customFormat="1">
      <c r="A177" s="13"/>
      <c r="B177" s="234"/>
      <c r="C177" s="235"/>
      <c r="D177" s="227" t="s">
        <v>179</v>
      </c>
      <c r="E177" s="236" t="s">
        <v>19</v>
      </c>
      <c r="F177" s="237" t="s">
        <v>287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81</v>
      </c>
      <c r="AV177" s="13" t="s">
        <v>79</v>
      </c>
      <c r="AW177" s="13" t="s">
        <v>33</v>
      </c>
      <c r="AX177" s="13" t="s">
        <v>72</v>
      </c>
      <c r="AY177" s="243" t="s">
        <v>166</v>
      </c>
    </row>
    <row r="178" s="14" customFormat="1">
      <c r="A178" s="14"/>
      <c r="B178" s="244"/>
      <c r="C178" s="245"/>
      <c r="D178" s="227" t="s">
        <v>179</v>
      </c>
      <c r="E178" s="246" t="s">
        <v>19</v>
      </c>
      <c r="F178" s="247" t="s">
        <v>288</v>
      </c>
      <c r="G178" s="245"/>
      <c r="H178" s="248">
        <v>2.5840000000000001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81</v>
      </c>
      <c r="AV178" s="14" t="s">
        <v>81</v>
      </c>
      <c r="AW178" s="14" t="s">
        <v>33</v>
      </c>
      <c r="AX178" s="14" t="s">
        <v>72</v>
      </c>
      <c r="AY178" s="254" t="s">
        <v>166</v>
      </c>
    </row>
    <row r="179" s="15" customFormat="1">
      <c r="A179" s="15"/>
      <c r="B179" s="255"/>
      <c r="C179" s="256"/>
      <c r="D179" s="227" t="s">
        <v>179</v>
      </c>
      <c r="E179" s="257" t="s">
        <v>19</v>
      </c>
      <c r="F179" s="258" t="s">
        <v>181</v>
      </c>
      <c r="G179" s="256"/>
      <c r="H179" s="259">
        <v>2.5840000000000001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179</v>
      </c>
      <c r="AU179" s="265" t="s">
        <v>81</v>
      </c>
      <c r="AV179" s="15" t="s">
        <v>182</v>
      </c>
      <c r="AW179" s="15" t="s">
        <v>33</v>
      </c>
      <c r="AX179" s="15" t="s">
        <v>79</v>
      </c>
      <c r="AY179" s="265" t="s">
        <v>166</v>
      </c>
    </row>
    <row r="180" s="2" customFormat="1" ht="16.5" customHeight="1">
      <c r="A180" s="39"/>
      <c r="B180" s="40"/>
      <c r="C180" s="214" t="s">
        <v>308</v>
      </c>
      <c r="D180" s="214" t="s">
        <v>169</v>
      </c>
      <c r="E180" s="215" t="s">
        <v>309</v>
      </c>
      <c r="F180" s="216" t="s">
        <v>310</v>
      </c>
      <c r="G180" s="217" t="s">
        <v>247</v>
      </c>
      <c r="H180" s="218">
        <v>30</v>
      </c>
      <c r="I180" s="219"/>
      <c r="J180" s="220">
        <f>ROUND(I180*H180,2)</f>
        <v>0</v>
      </c>
      <c r="K180" s="216" t="s">
        <v>173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182</v>
      </c>
      <c r="AT180" s="225" t="s">
        <v>169</v>
      </c>
      <c r="AU180" s="225" t="s">
        <v>81</v>
      </c>
      <c r="AY180" s="18" t="s">
        <v>166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182</v>
      </c>
      <c r="BM180" s="225" t="s">
        <v>311</v>
      </c>
    </row>
    <row r="181" s="2" customFormat="1">
      <c r="A181" s="39"/>
      <c r="B181" s="40"/>
      <c r="C181" s="41"/>
      <c r="D181" s="227" t="s">
        <v>176</v>
      </c>
      <c r="E181" s="41"/>
      <c r="F181" s="228" t="s">
        <v>312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176</v>
      </c>
      <c r="AU181" s="18" t="s">
        <v>81</v>
      </c>
    </row>
    <row r="182" s="2" customFormat="1">
      <c r="A182" s="39"/>
      <c r="B182" s="40"/>
      <c r="C182" s="41"/>
      <c r="D182" s="232" t="s">
        <v>177</v>
      </c>
      <c r="E182" s="41"/>
      <c r="F182" s="233" t="s">
        <v>313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177</v>
      </c>
      <c r="AU182" s="18" t="s">
        <v>81</v>
      </c>
    </row>
    <row r="183" s="13" customFormat="1">
      <c r="A183" s="13"/>
      <c r="B183" s="234"/>
      <c r="C183" s="235"/>
      <c r="D183" s="227" t="s">
        <v>179</v>
      </c>
      <c r="E183" s="236" t="s">
        <v>19</v>
      </c>
      <c r="F183" s="237" t="s">
        <v>314</v>
      </c>
      <c r="G183" s="235"/>
      <c r="H183" s="236" t="s">
        <v>19</v>
      </c>
      <c r="I183" s="238"/>
      <c r="J183" s="235"/>
      <c r="K183" s="235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179</v>
      </c>
      <c r="AU183" s="243" t="s">
        <v>81</v>
      </c>
      <c r="AV183" s="13" t="s">
        <v>79</v>
      </c>
      <c r="AW183" s="13" t="s">
        <v>33</v>
      </c>
      <c r="AX183" s="13" t="s">
        <v>72</v>
      </c>
      <c r="AY183" s="243" t="s">
        <v>166</v>
      </c>
    </row>
    <row r="184" s="14" customFormat="1">
      <c r="A184" s="14"/>
      <c r="B184" s="244"/>
      <c r="C184" s="245"/>
      <c r="D184" s="227" t="s">
        <v>179</v>
      </c>
      <c r="E184" s="246" t="s">
        <v>19</v>
      </c>
      <c r="F184" s="247" t="s">
        <v>315</v>
      </c>
      <c r="G184" s="245"/>
      <c r="H184" s="248">
        <v>30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179</v>
      </c>
      <c r="AU184" s="254" t="s">
        <v>81</v>
      </c>
      <c r="AV184" s="14" t="s">
        <v>81</v>
      </c>
      <c r="AW184" s="14" t="s">
        <v>33</v>
      </c>
      <c r="AX184" s="14" t="s">
        <v>72</v>
      </c>
      <c r="AY184" s="254" t="s">
        <v>166</v>
      </c>
    </row>
    <row r="185" s="15" customFormat="1">
      <c r="A185" s="15"/>
      <c r="B185" s="255"/>
      <c r="C185" s="256"/>
      <c r="D185" s="227" t="s">
        <v>179</v>
      </c>
      <c r="E185" s="257" t="s">
        <v>19</v>
      </c>
      <c r="F185" s="258" t="s">
        <v>181</v>
      </c>
      <c r="G185" s="256"/>
      <c r="H185" s="259">
        <v>30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179</v>
      </c>
      <c r="AU185" s="265" t="s">
        <v>81</v>
      </c>
      <c r="AV185" s="15" t="s">
        <v>182</v>
      </c>
      <c r="AW185" s="15" t="s">
        <v>33</v>
      </c>
      <c r="AX185" s="15" t="s">
        <v>79</v>
      </c>
      <c r="AY185" s="265" t="s">
        <v>166</v>
      </c>
    </row>
    <row r="186" s="2" customFormat="1" ht="16.5" customHeight="1">
      <c r="A186" s="39"/>
      <c r="B186" s="40"/>
      <c r="C186" s="214" t="s">
        <v>316</v>
      </c>
      <c r="D186" s="214" t="s">
        <v>169</v>
      </c>
      <c r="E186" s="215" t="s">
        <v>317</v>
      </c>
      <c r="F186" s="216" t="s">
        <v>318</v>
      </c>
      <c r="G186" s="217" t="s">
        <v>247</v>
      </c>
      <c r="H186" s="218">
        <v>20</v>
      </c>
      <c r="I186" s="219"/>
      <c r="J186" s="220">
        <f>ROUND(I186*H186,2)</f>
        <v>0</v>
      </c>
      <c r="K186" s="216" t="s">
        <v>173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182</v>
      </c>
      <c r="AT186" s="225" t="s">
        <v>169</v>
      </c>
      <c r="AU186" s="225" t="s">
        <v>81</v>
      </c>
      <c r="AY186" s="18" t="s">
        <v>166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182</v>
      </c>
      <c r="BM186" s="225" t="s">
        <v>319</v>
      </c>
    </row>
    <row r="187" s="2" customFormat="1">
      <c r="A187" s="39"/>
      <c r="B187" s="40"/>
      <c r="C187" s="41"/>
      <c r="D187" s="227" t="s">
        <v>176</v>
      </c>
      <c r="E187" s="41"/>
      <c r="F187" s="228" t="s">
        <v>320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176</v>
      </c>
      <c r="AU187" s="18" t="s">
        <v>81</v>
      </c>
    </row>
    <row r="188" s="2" customFormat="1">
      <c r="A188" s="39"/>
      <c r="B188" s="40"/>
      <c r="C188" s="41"/>
      <c r="D188" s="232" t="s">
        <v>177</v>
      </c>
      <c r="E188" s="41"/>
      <c r="F188" s="233" t="s">
        <v>321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177</v>
      </c>
      <c r="AU188" s="18" t="s">
        <v>81</v>
      </c>
    </row>
    <row r="189" s="13" customFormat="1">
      <c r="A189" s="13"/>
      <c r="B189" s="234"/>
      <c r="C189" s="235"/>
      <c r="D189" s="227" t="s">
        <v>179</v>
      </c>
      <c r="E189" s="236" t="s">
        <v>19</v>
      </c>
      <c r="F189" s="237" t="s">
        <v>322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81</v>
      </c>
      <c r="AV189" s="13" t="s">
        <v>79</v>
      </c>
      <c r="AW189" s="13" t="s">
        <v>33</v>
      </c>
      <c r="AX189" s="13" t="s">
        <v>72</v>
      </c>
      <c r="AY189" s="243" t="s">
        <v>166</v>
      </c>
    </row>
    <row r="190" s="14" customFormat="1">
      <c r="A190" s="14"/>
      <c r="B190" s="244"/>
      <c r="C190" s="245"/>
      <c r="D190" s="227" t="s">
        <v>179</v>
      </c>
      <c r="E190" s="246" t="s">
        <v>19</v>
      </c>
      <c r="F190" s="247" t="s">
        <v>323</v>
      </c>
      <c r="G190" s="245"/>
      <c r="H190" s="248">
        <v>20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33</v>
      </c>
      <c r="AX190" s="14" t="s">
        <v>72</v>
      </c>
      <c r="AY190" s="254" t="s">
        <v>166</v>
      </c>
    </row>
    <row r="191" s="15" customFormat="1">
      <c r="A191" s="15"/>
      <c r="B191" s="255"/>
      <c r="C191" s="256"/>
      <c r="D191" s="227" t="s">
        <v>179</v>
      </c>
      <c r="E191" s="257" t="s">
        <v>19</v>
      </c>
      <c r="F191" s="258" t="s">
        <v>181</v>
      </c>
      <c r="G191" s="256"/>
      <c r="H191" s="259">
        <v>20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182</v>
      </c>
      <c r="AW191" s="15" t="s">
        <v>33</v>
      </c>
      <c r="AX191" s="15" t="s">
        <v>79</v>
      </c>
      <c r="AY191" s="265" t="s">
        <v>166</v>
      </c>
    </row>
    <row r="192" s="2" customFormat="1" ht="16.5" customHeight="1">
      <c r="A192" s="39"/>
      <c r="B192" s="40"/>
      <c r="C192" s="214" t="s">
        <v>324</v>
      </c>
      <c r="D192" s="214" t="s">
        <v>169</v>
      </c>
      <c r="E192" s="215" t="s">
        <v>325</v>
      </c>
      <c r="F192" s="216" t="s">
        <v>326</v>
      </c>
      <c r="G192" s="217" t="s">
        <v>247</v>
      </c>
      <c r="H192" s="218">
        <v>235.18000000000001</v>
      </c>
      <c r="I192" s="219"/>
      <c r="J192" s="220">
        <f>ROUND(I192*H192,2)</f>
        <v>0</v>
      </c>
      <c r="K192" s="216" t="s">
        <v>173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0.1173</v>
      </c>
      <c r="R192" s="223">
        <f>Q192*H192</f>
        <v>27.586614000000001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182</v>
      </c>
      <c r="AT192" s="225" t="s">
        <v>169</v>
      </c>
      <c r="AU192" s="225" t="s">
        <v>81</v>
      </c>
      <c r="AY192" s="18" t="s">
        <v>166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79</v>
      </c>
      <c r="BK192" s="226">
        <f>ROUND(I192*H192,2)</f>
        <v>0</v>
      </c>
      <c r="BL192" s="18" t="s">
        <v>182</v>
      </c>
      <c r="BM192" s="225" t="s">
        <v>327</v>
      </c>
    </row>
    <row r="193" s="2" customFormat="1">
      <c r="A193" s="39"/>
      <c r="B193" s="40"/>
      <c r="C193" s="41"/>
      <c r="D193" s="227" t="s">
        <v>176</v>
      </c>
      <c r="E193" s="41"/>
      <c r="F193" s="228" t="s">
        <v>328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176</v>
      </c>
      <c r="AU193" s="18" t="s">
        <v>81</v>
      </c>
    </row>
    <row r="194" s="2" customFormat="1">
      <c r="A194" s="39"/>
      <c r="B194" s="40"/>
      <c r="C194" s="41"/>
      <c r="D194" s="232" t="s">
        <v>177</v>
      </c>
      <c r="E194" s="41"/>
      <c r="F194" s="233" t="s">
        <v>329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177</v>
      </c>
      <c r="AU194" s="18" t="s">
        <v>81</v>
      </c>
    </row>
    <row r="195" s="13" customFormat="1">
      <c r="A195" s="13"/>
      <c r="B195" s="234"/>
      <c r="C195" s="235"/>
      <c r="D195" s="227" t="s">
        <v>179</v>
      </c>
      <c r="E195" s="236" t="s">
        <v>19</v>
      </c>
      <c r="F195" s="237" t="s">
        <v>330</v>
      </c>
      <c r="G195" s="235"/>
      <c r="H195" s="236" t="s">
        <v>19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179</v>
      </c>
      <c r="AU195" s="243" t="s">
        <v>81</v>
      </c>
      <c r="AV195" s="13" t="s">
        <v>79</v>
      </c>
      <c r="AW195" s="13" t="s">
        <v>33</v>
      </c>
      <c r="AX195" s="13" t="s">
        <v>72</v>
      </c>
      <c r="AY195" s="243" t="s">
        <v>166</v>
      </c>
    </row>
    <row r="196" s="14" customFormat="1">
      <c r="A196" s="14"/>
      <c r="B196" s="244"/>
      <c r="C196" s="245"/>
      <c r="D196" s="227" t="s">
        <v>179</v>
      </c>
      <c r="E196" s="246" t="s">
        <v>19</v>
      </c>
      <c r="F196" s="247" t="s">
        <v>331</v>
      </c>
      <c r="G196" s="245"/>
      <c r="H196" s="248">
        <v>235.18000000000001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81</v>
      </c>
      <c r="AV196" s="14" t="s">
        <v>81</v>
      </c>
      <c r="AW196" s="14" t="s">
        <v>33</v>
      </c>
      <c r="AX196" s="14" t="s">
        <v>72</v>
      </c>
      <c r="AY196" s="254" t="s">
        <v>166</v>
      </c>
    </row>
    <row r="197" s="15" customFormat="1">
      <c r="A197" s="15"/>
      <c r="B197" s="255"/>
      <c r="C197" s="256"/>
      <c r="D197" s="227" t="s">
        <v>179</v>
      </c>
      <c r="E197" s="257" t="s">
        <v>19</v>
      </c>
      <c r="F197" s="258" t="s">
        <v>181</v>
      </c>
      <c r="G197" s="256"/>
      <c r="H197" s="259">
        <v>235.18000000000001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179</v>
      </c>
      <c r="AU197" s="265" t="s">
        <v>81</v>
      </c>
      <c r="AV197" s="15" t="s">
        <v>182</v>
      </c>
      <c r="AW197" s="15" t="s">
        <v>33</v>
      </c>
      <c r="AX197" s="15" t="s">
        <v>79</v>
      </c>
      <c r="AY197" s="265" t="s">
        <v>166</v>
      </c>
    </row>
    <row r="198" s="2" customFormat="1" ht="16.5" customHeight="1">
      <c r="A198" s="39"/>
      <c r="B198" s="40"/>
      <c r="C198" s="214" t="s">
        <v>332</v>
      </c>
      <c r="D198" s="214" t="s">
        <v>169</v>
      </c>
      <c r="E198" s="215" t="s">
        <v>333</v>
      </c>
      <c r="F198" s="216" t="s">
        <v>334</v>
      </c>
      <c r="G198" s="217" t="s">
        <v>247</v>
      </c>
      <c r="H198" s="218">
        <v>940.72000000000003</v>
      </c>
      <c r="I198" s="219"/>
      <c r="J198" s="220">
        <f>ROUND(I198*H198,2)</f>
        <v>0</v>
      </c>
      <c r="K198" s="216" t="s">
        <v>173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0.011730000000000001</v>
      </c>
      <c r="R198" s="223">
        <f>Q198*H198</f>
        <v>11.034645600000001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182</v>
      </c>
      <c r="AT198" s="225" t="s">
        <v>169</v>
      </c>
      <c r="AU198" s="225" t="s">
        <v>81</v>
      </c>
      <c r="AY198" s="18" t="s">
        <v>166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182</v>
      </c>
      <c r="BM198" s="225" t="s">
        <v>335</v>
      </c>
    </row>
    <row r="199" s="2" customFormat="1">
      <c r="A199" s="39"/>
      <c r="B199" s="40"/>
      <c r="C199" s="41"/>
      <c r="D199" s="227" t="s">
        <v>176</v>
      </c>
      <c r="E199" s="41"/>
      <c r="F199" s="228" t="s">
        <v>336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176</v>
      </c>
      <c r="AU199" s="18" t="s">
        <v>81</v>
      </c>
    </row>
    <row r="200" s="2" customFormat="1">
      <c r="A200" s="39"/>
      <c r="B200" s="40"/>
      <c r="C200" s="41"/>
      <c r="D200" s="232" t="s">
        <v>177</v>
      </c>
      <c r="E200" s="41"/>
      <c r="F200" s="233" t="s">
        <v>337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177</v>
      </c>
      <c r="AU200" s="18" t="s">
        <v>81</v>
      </c>
    </row>
    <row r="201" s="13" customFormat="1">
      <c r="A201" s="13"/>
      <c r="B201" s="234"/>
      <c r="C201" s="235"/>
      <c r="D201" s="227" t="s">
        <v>179</v>
      </c>
      <c r="E201" s="236" t="s">
        <v>19</v>
      </c>
      <c r="F201" s="237" t="s">
        <v>330</v>
      </c>
      <c r="G201" s="235"/>
      <c r="H201" s="236" t="s">
        <v>19</v>
      </c>
      <c r="I201" s="238"/>
      <c r="J201" s="235"/>
      <c r="K201" s="235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179</v>
      </c>
      <c r="AU201" s="243" t="s">
        <v>81</v>
      </c>
      <c r="AV201" s="13" t="s">
        <v>79</v>
      </c>
      <c r="AW201" s="13" t="s">
        <v>33</v>
      </c>
      <c r="AX201" s="13" t="s">
        <v>72</v>
      </c>
      <c r="AY201" s="243" t="s">
        <v>166</v>
      </c>
    </row>
    <row r="202" s="14" customFormat="1">
      <c r="A202" s="14"/>
      <c r="B202" s="244"/>
      <c r="C202" s="245"/>
      <c r="D202" s="227" t="s">
        <v>179</v>
      </c>
      <c r="E202" s="246" t="s">
        <v>19</v>
      </c>
      <c r="F202" s="247" t="s">
        <v>338</v>
      </c>
      <c r="G202" s="245"/>
      <c r="H202" s="248">
        <v>940.72000000000003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81</v>
      </c>
      <c r="AV202" s="14" t="s">
        <v>81</v>
      </c>
      <c r="AW202" s="14" t="s">
        <v>33</v>
      </c>
      <c r="AX202" s="14" t="s">
        <v>72</v>
      </c>
      <c r="AY202" s="254" t="s">
        <v>166</v>
      </c>
    </row>
    <row r="203" s="15" customFormat="1">
      <c r="A203" s="15"/>
      <c r="B203" s="255"/>
      <c r="C203" s="256"/>
      <c r="D203" s="227" t="s">
        <v>179</v>
      </c>
      <c r="E203" s="257" t="s">
        <v>19</v>
      </c>
      <c r="F203" s="258" t="s">
        <v>181</v>
      </c>
      <c r="G203" s="256"/>
      <c r="H203" s="259">
        <v>940.72000000000003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179</v>
      </c>
      <c r="AU203" s="265" t="s">
        <v>81</v>
      </c>
      <c r="AV203" s="15" t="s">
        <v>182</v>
      </c>
      <c r="AW203" s="15" t="s">
        <v>33</v>
      </c>
      <c r="AX203" s="15" t="s">
        <v>79</v>
      </c>
      <c r="AY203" s="265" t="s">
        <v>166</v>
      </c>
    </row>
    <row r="204" s="2" customFormat="1" ht="16.5" customHeight="1">
      <c r="A204" s="39"/>
      <c r="B204" s="40"/>
      <c r="C204" s="214" t="s">
        <v>339</v>
      </c>
      <c r="D204" s="214" t="s">
        <v>169</v>
      </c>
      <c r="E204" s="215" t="s">
        <v>340</v>
      </c>
      <c r="F204" s="216" t="s">
        <v>341</v>
      </c>
      <c r="G204" s="217" t="s">
        <v>247</v>
      </c>
      <c r="H204" s="218">
        <v>46.219999999999999</v>
      </c>
      <c r="I204" s="219"/>
      <c r="J204" s="220">
        <f>ROUND(I204*H204,2)</f>
        <v>0</v>
      </c>
      <c r="K204" s="216" t="s">
        <v>173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0.11</v>
      </c>
      <c r="R204" s="223">
        <f>Q204*H204</f>
        <v>5.0842000000000001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182</v>
      </c>
      <c r="AT204" s="225" t="s">
        <v>169</v>
      </c>
      <c r="AU204" s="225" t="s">
        <v>81</v>
      </c>
      <c r="AY204" s="18" t="s">
        <v>166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182</v>
      </c>
      <c r="BM204" s="225" t="s">
        <v>342</v>
      </c>
    </row>
    <row r="205" s="2" customFormat="1">
      <c r="A205" s="39"/>
      <c r="B205" s="40"/>
      <c r="C205" s="41"/>
      <c r="D205" s="227" t="s">
        <v>176</v>
      </c>
      <c r="E205" s="41"/>
      <c r="F205" s="228" t="s">
        <v>343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176</v>
      </c>
      <c r="AU205" s="18" t="s">
        <v>81</v>
      </c>
    </row>
    <row r="206" s="2" customFormat="1">
      <c r="A206" s="39"/>
      <c r="B206" s="40"/>
      <c r="C206" s="41"/>
      <c r="D206" s="232" t="s">
        <v>177</v>
      </c>
      <c r="E206" s="41"/>
      <c r="F206" s="233" t="s">
        <v>344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177</v>
      </c>
      <c r="AU206" s="18" t="s">
        <v>81</v>
      </c>
    </row>
    <row r="207" s="13" customFormat="1">
      <c r="A207" s="13"/>
      <c r="B207" s="234"/>
      <c r="C207" s="235"/>
      <c r="D207" s="227" t="s">
        <v>179</v>
      </c>
      <c r="E207" s="236" t="s">
        <v>19</v>
      </c>
      <c r="F207" s="237" t="s">
        <v>330</v>
      </c>
      <c r="G207" s="235"/>
      <c r="H207" s="236" t="s">
        <v>19</v>
      </c>
      <c r="I207" s="238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179</v>
      </c>
      <c r="AU207" s="243" t="s">
        <v>81</v>
      </c>
      <c r="AV207" s="13" t="s">
        <v>79</v>
      </c>
      <c r="AW207" s="13" t="s">
        <v>33</v>
      </c>
      <c r="AX207" s="13" t="s">
        <v>72</v>
      </c>
      <c r="AY207" s="243" t="s">
        <v>166</v>
      </c>
    </row>
    <row r="208" s="14" customFormat="1">
      <c r="A208" s="14"/>
      <c r="B208" s="244"/>
      <c r="C208" s="245"/>
      <c r="D208" s="227" t="s">
        <v>179</v>
      </c>
      <c r="E208" s="246" t="s">
        <v>19</v>
      </c>
      <c r="F208" s="247" t="s">
        <v>345</v>
      </c>
      <c r="G208" s="245"/>
      <c r="H208" s="248">
        <v>46.219999999999999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179</v>
      </c>
      <c r="AU208" s="254" t="s">
        <v>81</v>
      </c>
      <c r="AV208" s="14" t="s">
        <v>81</v>
      </c>
      <c r="AW208" s="14" t="s">
        <v>33</v>
      </c>
      <c r="AX208" s="14" t="s">
        <v>72</v>
      </c>
      <c r="AY208" s="254" t="s">
        <v>166</v>
      </c>
    </row>
    <row r="209" s="15" customFormat="1">
      <c r="A209" s="15"/>
      <c r="B209" s="255"/>
      <c r="C209" s="256"/>
      <c r="D209" s="227" t="s">
        <v>179</v>
      </c>
      <c r="E209" s="257" t="s">
        <v>19</v>
      </c>
      <c r="F209" s="258" t="s">
        <v>181</v>
      </c>
      <c r="G209" s="256"/>
      <c r="H209" s="259">
        <v>46.219999999999999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179</v>
      </c>
      <c r="AU209" s="265" t="s">
        <v>81</v>
      </c>
      <c r="AV209" s="15" t="s">
        <v>182</v>
      </c>
      <c r="AW209" s="15" t="s">
        <v>33</v>
      </c>
      <c r="AX209" s="15" t="s">
        <v>79</v>
      </c>
      <c r="AY209" s="265" t="s">
        <v>166</v>
      </c>
    </row>
    <row r="210" s="2" customFormat="1" ht="16.5" customHeight="1">
      <c r="A210" s="39"/>
      <c r="B210" s="40"/>
      <c r="C210" s="214" t="s">
        <v>8</v>
      </c>
      <c r="D210" s="214" t="s">
        <v>169</v>
      </c>
      <c r="E210" s="215" t="s">
        <v>346</v>
      </c>
      <c r="F210" s="216" t="s">
        <v>347</v>
      </c>
      <c r="G210" s="217" t="s">
        <v>247</v>
      </c>
      <c r="H210" s="218">
        <v>92.439999999999998</v>
      </c>
      <c r="I210" s="219"/>
      <c r="J210" s="220">
        <f>ROUND(I210*H210,2)</f>
        <v>0</v>
      </c>
      <c r="K210" s="216" t="s">
        <v>173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0.010999999999999999</v>
      </c>
      <c r="R210" s="223">
        <f>Q210*H210</f>
        <v>1.01684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182</v>
      </c>
      <c r="AT210" s="225" t="s">
        <v>169</v>
      </c>
      <c r="AU210" s="225" t="s">
        <v>81</v>
      </c>
      <c r="AY210" s="18" t="s">
        <v>166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182</v>
      </c>
      <c r="BM210" s="225" t="s">
        <v>348</v>
      </c>
    </row>
    <row r="211" s="2" customFormat="1">
      <c r="A211" s="39"/>
      <c r="B211" s="40"/>
      <c r="C211" s="41"/>
      <c r="D211" s="227" t="s">
        <v>176</v>
      </c>
      <c r="E211" s="41"/>
      <c r="F211" s="228" t="s">
        <v>349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176</v>
      </c>
      <c r="AU211" s="18" t="s">
        <v>81</v>
      </c>
    </row>
    <row r="212" s="2" customFormat="1">
      <c r="A212" s="39"/>
      <c r="B212" s="40"/>
      <c r="C212" s="41"/>
      <c r="D212" s="232" t="s">
        <v>177</v>
      </c>
      <c r="E212" s="41"/>
      <c r="F212" s="233" t="s">
        <v>350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177</v>
      </c>
      <c r="AU212" s="18" t="s">
        <v>81</v>
      </c>
    </row>
    <row r="213" s="13" customFormat="1">
      <c r="A213" s="13"/>
      <c r="B213" s="234"/>
      <c r="C213" s="235"/>
      <c r="D213" s="227" t="s">
        <v>179</v>
      </c>
      <c r="E213" s="236" t="s">
        <v>19</v>
      </c>
      <c r="F213" s="237" t="s">
        <v>330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179</v>
      </c>
      <c r="AU213" s="243" t="s">
        <v>81</v>
      </c>
      <c r="AV213" s="13" t="s">
        <v>79</v>
      </c>
      <c r="AW213" s="13" t="s">
        <v>33</v>
      </c>
      <c r="AX213" s="13" t="s">
        <v>72</v>
      </c>
      <c r="AY213" s="243" t="s">
        <v>166</v>
      </c>
    </row>
    <row r="214" s="14" customFormat="1">
      <c r="A214" s="14"/>
      <c r="B214" s="244"/>
      <c r="C214" s="245"/>
      <c r="D214" s="227" t="s">
        <v>179</v>
      </c>
      <c r="E214" s="246" t="s">
        <v>19</v>
      </c>
      <c r="F214" s="247" t="s">
        <v>351</v>
      </c>
      <c r="G214" s="245"/>
      <c r="H214" s="248">
        <v>92.439999999999998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179</v>
      </c>
      <c r="AU214" s="254" t="s">
        <v>81</v>
      </c>
      <c r="AV214" s="14" t="s">
        <v>81</v>
      </c>
      <c r="AW214" s="14" t="s">
        <v>33</v>
      </c>
      <c r="AX214" s="14" t="s">
        <v>72</v>
      </c>
      <c r="AY214" s="254" t="s">
        <v>166</v>
      </c>
    </row>
    <row r="215" s="15" customFormat="1">
      <c r="A215" s="15"/>
      <c r="B215" s="255"/>
      <c r="C215" s="256"/>
      <c r="D215" s="227" t="s">
        <v>179</v>
      </c>
      <c r="E215" s="257" t="s">
        <v>19</v>
      </c>
      <c r="F215" s="258" t="s">
        <v>181</v>
      </c>
      <c r="G215" s="256"/>
      <c r="H215" s="259">
        <v>92.439999999999998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179</v>
      </c>
      <c r="AU215" s="265" t="s">
        <v>81</v>
      </c>
      <c r="AV215" s="15" t="s">
        <v>182</v>
      </c>
      <c r="AW215" s="15" t="s">
        <v>33</v>
      </c>
      <c r="AX215" s="15" t="s">
        <v>79</v>
      </c>
      <c r="AY215" s="265" t="s">
        <v>166</v>
      </c>
    </row>
    <row r="216" s="2" customFormat="1" ht="16.5" customHeight="1">
      <c r="A216" s="39"/>
      <c r="B216" s="40"/>
      <c r="C216" s="214" t="s">
        <v>352</v>
      </c>
      <c r="D216" s="214" t="s">
        <v>169</v>
      </c>
      <c r="E216" s="215" t="s">
        <v>353</v>
      </c>
      <c r="F216" s="216" t="s">
        <v>354</v>
      </c>
      <c r="G216" s="217" t="s">
        <v>247</v>
      </c>
      <c r="H216" s="218">
        <v>323.61000000000001</v>
      </c>
      <c r="I216" s="219"/>
      <c r="J216" s="220">
        <f>ROUND(I216*H216,2)</f>
        <v>0</v>
      </c>
      <c r="K216" s="216" t="s">
        <v>173</v>
      </c>
      <c r="L216" s="45"/>
      <c r="M216" s="221" t="s">
        <v>19</v>
      </c>
      <c r="N216" s="222" t="s">
        <v>43</v>
      </c>
      <c r="O216" s="85"/>
      <c r="P216" s="223">
        <f>O216*H216</f>
        <v>0</v>
      </c>
      <c r="Q216" s="223">
        <v>0.00012999999999999999</v>
      </c>
      <c r="R216" s="223">
        <f>Q216*H216</f>
        <v>0.042069299999999997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182</v>
      </c>
      <c r="AT216" s="225" t="s">
        <v>169</v>
      </c>
      <c r="AU216" s="225" t="s">
        <v>81</v>
      </c>
      <c r="AY216" s="18" t="s">
        <v>166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79</v>
      </c>
      <c r="BK216" s="226">
        <f>ROUND(I216*H216,2)</f>
        <v>0</v>
      </c>
      <c r="BL216" s="18" t="s">
        <v>182</v>
      </c>
      <c r="BM216" s="225" t="s">
        <v>355</v>
      </c>
    </row>
    <row r="217" s="2" customFormat="1">
      <c r="A217" s="39"/>
      <c r="B217" s="40"/>
      <c r="C217" s="41"/>
      <c r="D217" s="227" t="s">
        <v>176</v>
      </c>
      <c r="E217" s="41"/>
      <c r="F217" s="228" t="s">
        <v>356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176</v>
      </c>
      <c r="AU217" s="18" t="s">
        <v>81</v>
      </c>
    </row>
    <row r="218" s="2" customFormat="1">
      <c r="A218" s="39"/>
      <c r="B218" s="40"/>
      <c r="C218" s="41"/>
      <c r="D218" s="232" t="s">
        <v>177</v>
      </c>
      <c r="E218" s="41"/>
      <c r="F218" s="233" t="s">
        <v>357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177</v>
      </c>
      <c r="AU218" s="18" t="s">
        <v>81</v>
      </c>
    </row>
    <row r="219" s="13" customFormat="1">
      <c r="A219" s="13"/>
      <c r="B219" s="234"/>
      <c r="C219" s="235"/>
      <c r="D219" s="227" t="s">
        <v>179</v>
      </c>
      <c r="E219" s="236" t="s">
        <v>19</v>
      </c>
      <c r="F219" s="237" t="s">
        <v>330</v>
      </c>
      <c r="G219" s="235"/>
      <c r="H219" s="236" t="s">
        <v>19</v>
      </c>
      <c r="I219" s="238"/>
      <c r="J219" s="235"/>
      <c r="K219" s="235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179</v>
      </c>
      <c r="AU219" s="243" t="s">
        <v>81</v>
      </c>
      <c r="AV219" s="13" t="s">
        <v>79</v>
      </c>
      <c r="AW219" s="13" t="s">
        <v>33</v>
      </c>
      <c r="AX219" s="13" t="s">
        <v>72</v>
      </c>
      <c r="AY219" s="243" t="s">
        <v>166</v>
      </c>
    </row>
    <row r="220" s="14" customFormat="1">
      <c r="A220" s="14"/>
      <c r="B220" s="244"/>
      <c r="C220" s="245"/>
      <c r="D220" s="227" t="s">
        <v>179</v>
      </c>
      <c r="E220" s="246" t="s">
        <v>19</v>
      </c>
      <c r="F220" s="247" t="s">
        <v>358</v>
      </c>
      <c r="G220" s="245"/>
      <c r="H220" s="248">
        <v>270.45699999999999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81</v>
      </c>
      <c r="AV220" s="14" t="s">
        <v>81</v>
      </c>
      <c r="AW220" s="14" t="s">
        <v>33</v>
      </c>
      <c r="AX220" s="14" t="s">
        <v>72</v>
      </c>
      <c r="AY220" s="254" t="s">
        <v>166</v>
      </c>
    </row>
    <row r="221" s="14" customFormat="1">
      <c r="A221" s="14"/>
      <c r="B221" s="244"/>
      <c r="C221" s="245"/>
      <c r="D221" s="227" t="s">
        <v>179</v>
      </c>
      <c r="E221" s="246" t="s">
        <v>19</v>
      </c>
      <c r="F221" s="247" t="s">
        <v>359</v>
      </c>
      <c r="G221" s="245"/>
      <c r="H221" s="248">
        <v>53.152999999999999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179</v>
      </c>
      <c r="AU221" s="254" t="s">
        <v>81</v>
      </c>
      <c r="AV221" s="14" t="s">
        <v>81</v>
      </c>
      <c r="AW221" s="14" t="s">
        <v>33</v>
      </c>
      <c r="AX221" s="14" t="s">
        <v>72</v>
      </c>
      <c r="AY221" s="254" t="s">
        <v>166</v>
      </c>
    </row>
    <row r="222" s="15" customFormat="1">
      <c r="A222" s="15"/>
      <c r="B222" s="255"/>
      <c r="C222" s="256"/>
      <c r="D222" s="227" t="s">
        <v>179</v>
      </c>
      <c r="E222" s="257" t="s">
        <v>19</v>
      </c>
      <c r="F222" s="258" t="s">
        <v>181</v>
      </c>
      <c r="G222" s="256"/>
      <c r="H222" s="259">
        <v>323.61000000000001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179</v>
      </c>
      <c r="AU222" s="265" t="s">
        <v>81</v>
      </c>
      <c r="AV222" s="15" t="s">
        <v>182</v>
      </c>
      <c r="AW222" s="15" t="s">
        <v>33</v>
      </c>
      <c r="AX222" s="15" t="s">
        <v>79</v>
      </c>
      <c r="AY222" s="265" t="s">
        <v>166</v>
      </c>
    </row>
    <row r="223" s="2" customFormat="1" ht="24.15" customHeight="1">
      <c r="A223" s="39"/>
      <c r="B223" s="40"/>
      <c r="C223" s="214" t="s">
        <v>360</v>
      </c>
      <c r="D223" s="214" t="s">
        <v>169</v>
      </c>
      <c r="E223" s="215" t="s">
        <v>361</v>
      </c>
      <c r="F223" s="216" t="s">
        <v>362</v>
      </c>
      <c r="G223" s="217" t="s">
        <v>363</v>
      </c>
      <c r="H223" s="218">
        <v>181.053</v>
      </c>
      <c r="I223" s="219"/>
      <c r="J223" s="220">
        <f>ROUND(I223*H223,2)</f>
        <v>0</v>
      </c>
      <c r="K223" s="216" t="s">
        <v>173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2.0000000000000002E-05</v>
      </c>
      <c r="R223" s="223">
        <f>Q223*H223</f>
        <v>0.0036210600000000002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182</v>
      </c>
      <c r="AT223" s="225" t="s">
        <v>169</v>
      </c>
      <c r="AU223" s="225" t="s">
        <v>81</v>
      </c>
      <c r="AY223" s="18" t="s">
        <v>166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182</v>
      </c>
      <c r="BM223" s="225" t="s">
        <v>364</v>
      </c>
    </row>
    <row r="224" s="2" customFormat="1">
      <c r="A224" s="39"/>
      <c r="B224" s="40"/>
      <c r="C224" s="41"/>
      <c r="D224" s="227" t="s">
        <v>176</v>
      </c>
      <c r="E224" s="41"/>
      <c r="F224" s="228" t="s">
        <v>365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176</v>
      </c>
      <c r="AU224" s="18" t="s">
        <v>81</v>
      </c>
    </row>
    <row r="225" s="2" customFormat="1">
      <c r="A225" s="39"/>
      <c r="B225" s="40"/>
      <c r="C225" s="41"/>
      <c r="D225" s="232" t="s">
        <v>177</v>
      </c>
      <c r="E225" s="41"/>
      <c r="F225" s="233" t="s">
        <v>366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177</v>
      </c>
      <c r="AU225" s="18" t="s">
        <v>81</v>
      </c>
    </row>
    <row r="226" s="13" customFormat="1">
      <c r="A226" s="13"/>
      <c r="B226" s="234"/>
      <c r="C226" s="235"/>
      <c r="D226" s="227" t="s">
        <v>179</v>
      </c>
      <c r="E226" s="236" t="s">
        <v>19</v>
      </c>
      <c r="F226" s="237" t="s">
        <v>330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179</v>
      </c>
      <c r="AU226" s="243" t="s">
        <v>81</v>
      </c>
      <c r="AV226" s="13" t="s">
        <v>79</v>
      </c>
      <c r="AW226" s="13" t="s">
        <v>33</v>
      </c>
      <c r="AX226" s="13" t="s">
        <v>72</v>
      </c>
      <c r="AY226" s="243" t="s">
        <v>166</v>
      </c>
    </row>
    <row r="227" s="13" customFormat="1">
      <c r="A227" s="13"/>
      <c r="B227" s="234"/>
      <c r="C227" s="235"/>
      <c r="D227" s="227" t="s">
        <v>179</v>
      </c>
      <c r="E227" s="236" t="s">
        <v>19</v>
      </c>
      <c r="F227" s="237" t="s">
        <v>367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179</v>
      </c>
      <c r="AU227" s="243" t="s">
        <v>81</v>
      </c>
      <c r="AV227" s="13" t="s">
        <v>79</v>
      </c>
      <c r="AW227" s="13" t="s">
        <v>33</v>
      </c>
      <c r="AX227" s="13" t="s">
        <v>72</v>
      </c>
      <c r="AY227" s="243" t="s">
        <v>166</v>
      </c>
    </row>
    <row r="228" s="14" customFormat="1">
      <c r="A228" s="14"/>
      <c r="B228" s="244"/>
      <c r="C228" s="245"/>
      <c r="D228" s="227" t="s">
        <v>179</v>
      </c>
      <c r="E228" s="246" t="s">
        <v>19</v>
      </c>
      <c r="F228" s="247" t="s">
        <v>368</v>
      </c>
      <c r="G228" s="245"/>
      <c r="H228" s="248">
        <v>92.099000000000004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33</v>
      </c>
      <c r="AX228" s="14" t="s">
        <v>72</v>
      </c>
      <c r="AY228" s="254" t="s">
        <v>166</v>
      </c>
    </row>
    <row r="229" s="13" customFormat="1">
      <c r="A229" s="13"/>
      <c r="B229" s="234"/>
      <c r="C229" s="235"/>
      <c r="D229" s="227" t="s">
        <v>179</v>
      </c>
      <c r="E229" s="236" t="s">
        <v>19</v>
      </c>
      <c r="F229" s="237" t="s">
        <v>369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179</v>
      </c>
      <c r="AU229" s="243" t="s">
        <v>81</v>
      </c>
      <c r="AV229" s="13" t="s">
        <v>79</v>
      </c>
      <c r="AW229" s="13" t="s">
        <v>33</v>
      </c>
      <c r="AX229" s="13" t="s">
        <v>72</v>
      </c>
      <c r="AY229" s="243" t="s">
        <v>166</v>
      </c>
    </row>
    <row r="230" s="14" customFormat="1">
      <c r="A230" s="14"/>
      <c r="B230" s="244"/>
      <c r="C230" s="245"/>
      <c r="D230" s="227" t="s">
        <v>179</v>
      </c>
      <c r="E230" s="246" t="s">
        <v>19</v>
      </c>
      <c r="F230" s="247" t="s">
        <v>370</v>
      </c>
      <c r="G230" s="245"/>
      <c r="H230" s="248">
        <v>48.450000000000003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179</v>
      </c>
      <c r="AU230" s="254" t="s">
        <v>81</v>
      </c>
      <c r="AV230" s="14" t="s">
        <v>81</v>
      </c>
      <c r="AW230" s="14" t="s">
        <v>33</v>
      </c>
      <c r="AX230" s="14" t="s">
        <v>72</v>
      </c>
      <c r="AY230" s="254" t="s">
        <v>166</v>
      </c>
    </row>
    <row r="231" s="14" customFormat="1">
      <c r="A231" s="14"/>
      <c r="B231" s="244"/>
      <c r="C231" s="245"/>
      <c r="D231" s="227" t="s">
        <v>179</v>
      </c>
      <c r="E231" s="246" t="s">
        <v>19</v>
      </c>
      <c r="F231" s="247" t="s">
        <v>371</v>
      </c>
      <c r="G231" s="245"/>
      <c r="H231" s="248">
        <v>40.503999999999998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81</v>
      </c>
      <c r="AV231" s="14" t="s">
        <v>81</v>
      </c>
      <c r="AW231" s="14" t="s">
        <v>33</v>
      </c>
      <c r="AX231" s="14" t="s">
        <v>72</v>
      </c>
      <c r="AY231" s="254" t="s">
        <v>166</v>
      </c>
    </row>
    <row r="232" s="15" customFormat="1">
      <c r="A232" s="15"/>
      <c r="B232" s="255"/>
      <c r="C232" s="256"/>
      <c r="D232" s="227" t="s">
        <v>179</v>
      </c>
      <c r="E232" s="257" t="s">
        <v>19</v>
      </c>
      <c r="F232" s="258" t="s">
        <v>181</v>
      </c>
      <c r="G232" s="256"/>
      <c r="H232" s="259">
        <v>181.053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179</v>
      </c>
      <c r="AU232" s="265" t="s">
        <v>81</v>
      </c>
      <c r="AV232" s="15" t="s">
        <v>182</v>
      </c>
      <c r="AW232" s="15" t="s">
        <v>33</v>
      </c>
      <c r="AX232" s="15" t="s">
        <v>79</v>
      </c>
      <c r="AY232" s="265" t="s">
        <v>166</v>
      </c>
    </row>
    <row r="233" s="2" customFormat="1" ht="16.5" customHeight="1">
      <c r="A233" s="39"/>
      <c r="B233" s="40"/>
      <c r="C233" s="214" t="s">
        <v>372</v>
      </c>
      <c r="D233" s="214" t="s">
        <v>169</v>
      </c>
      <c r="E233" s="215" t="s">
        <v>373</v>
      </c>
      <c r="F233" s="216" t="s">
        <v>374</v>
      </c>
      <c r="G233" s="217" t="s">
        <v>363</v>
      </c>
      <c r="H233" s="218">
        <v>180</v>
      </c>
      <c r="I233" s="219"/>
      <c r="J233" s="220">
        <f>ROUND(I233*H233,2)</f>
        <v>0</v>
      </c>
      <c r="K233" s="216" t="s">
        <v>173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0.00023000000000000001</v>
      </c>
      <c r="R233" s="223">
        <f>Q233*H233</f>
        <v>0.041399999999999999</v>
      </c>
      <c r="S233" s="223">
        <v>0</v>
      </c>
      <c r="T233" s="22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182</v>
      </c>
      <c r="AT233" s="225" t="s">
        <v>169</v>
      </c>
      <c r="AU233" s="225" t="s">
        <v>81</v>
      </c>
      <c r="AY233" s="18" t="s">
        <v>166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79</v>
      </c>
      <c r="BK233" s="226">
        <f>ROUND(I233*H233,2)</f>
        <v>0</v>
      </c>
      <c r="BL233" s="18" t="s">
        <v>182</v>
      </c>
      <c r="BM233" s="225" t="s">
        <v>375</v>
      </c>
    </row>
    <row r="234" s="2" customFormat="1">
      <c r="A234" s="39"/>
      <c r="B234" s="40"/>
      <c r="C234" s="41"/>
      <c r="D234" s="227" t="s">
        <v>176</v>
      </c>
      <c r="E234" s="41"/>
      <c r="F234" s="228" t="s">
        <v>376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176</v>
      </c>
      <c r="AU234" s="18" t="s">
        <v>81</v>
      </c>
    </row>
    <row r="235" s="2" customFormat="1">
      <c r="A235" s="39"/>
      <c r="B235" s="40"/>
      <c r="C235" s="41"/>
      <c r="D235" s="232" t="s">
        <v>177</v>
      </c>
      <c r="E235" s="41"/>
      <c r="F235" s="233" t="s">
        <v>377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177</v>
      </c>
      <c r="AU235" s="18" t="s">
        <v>81</v>
      </c>
    </row>
    <row r="236" s="13" customFormat="1">
      <c r="A236" s="13"/>
      <c r="B236" s="234"/>
      <c r="C236" s="235"/>
      <c r="D236" s="227" t="s">
        <v>179</v>
      </c>
      <c r="E236" s="236" t="s">
        <v>19</v>
      </c>
      <c r="F236" s="237" t="s">
        <v>378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179</v>
      </c>
      <c r="AU236" s="243" t="s">
        <v>81</v>
      </c>
      <c r="AV236" s="13" t="s">
        <v>79</v>
      </c>
      <c r="AW236" s="13" t="s">
        <v>33</v>
      </c>
      <c r="AX236" s="13" t="s">
        <v>72</v>
      </c>
      <c r="AY236" s="243" t="s">
        <v>166</v>
      </c>
    </row>
    <row r="237" s="14" customFormat="1">
      <c r="A237" s="14"/>
      <c r="B237" s="244"/>
      <c r="C237" s="245"/>
      <c r="D237" s="227" t="s">
        <v>179</v>
      </c>
      <c r="E237" s="246" t="s">
        <v>19</v>
      </c>
      <c r="F237" s="247" t="s">
        <v>379</v>
      </c>
      <c r="G237" s="245"/>
      <c r="H237" s="248">
        <v>180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179</v>
      </c>
      <c r="AU237" s="254" t="s">
        <v>81</v>
      </c>
      <c r="AV237" s="14" t="s">
        <v>81</v>
      </c>
      <c r="AW237" s="14" t="s">
        <v>33</v>
      </c>
      <c r="AX237" s="14" t="s">
        <v>72</v>
      </c>
      <c r="AY237" s="254" t="s">
        <v>166</v>
      </c>
    </row>
    <row r="238" s="15" customFormat="1">
      <c r="A238" s="15"/>
      <c r="B238" s="255"/>
      <c r="C238" s="256"/>
      <c r="D238" s="227" t="s">
        <v>179</v>
      </c>
      <c r="E238" s="257" t="s">
        <v>19</v>
      </c>
      <c r="F238" s="258" t="s">
        <v>181</v>
      </c>
      <c r="G238" s="256"/>
      <c r="H238" s="259">
        <v>180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179</v>
      </c>
      <c r="AU238" s="265" t="s">
        <v>81</v>
      </c>
      <c r="AV238" s="15" t="s">
        <v>182</v>
      </c>
      <c r="AW238" s="15" t="s">
        <v>33</v>
      </c>
      <c r="AX238" s="15" t="s">
        <v>79</v>
      </c>
      <c r="AY238" s="265" t="s">
        <v>166</v>
      </c>
    </row>
    <row r="239" s="2" customFormat="1" ht="16.5" customHeight="1">
      <c r="A239" s="39"/>
      <c r="B239" s="40"/>
      <c r="C239" s="214" t="s">
        <v>380</v>
      </c>
      <c r="D239" s="214" t="s">
        <v>169</v>
      </c>
      <c r="E239" s="215" t="s">
        <v>381</v>
      </c>
      <c r="F239" s="216" t="s">
        <v>382</v>
      </c>
      <c r="G239" s="217" t="s">
        <v>363</v>
      </c>
      <c r="H239" s="218">
        <v>180</v>
      </c>
      <c r="I239" s="219"/>
      <c r="J239" s="220">
        <f>ROUND(I239*H239,2)</f>
        <v>0</v>
      </c>
      <c r="K239" s="216" t="s">
        <v>173</v>
      </c>
      <c r="L239" s="45"/>
      <c r="M239" s="221" t="s">
        <v>19</v>
      </c>
      <c r="N239" s="222" t="s">
        <v>43</v>
      </c>
      <c r="O239" s="85"/>
      <c r="P239" s="223">
        <f>O239*H239</f>
        <v>0</v>
      </c>
      <c r="Q239" s="223">
        <v>1.0000000000000001E-05</v>
      </c>
      <c r="R239" s="223">
        <f>Q239*H239</f>
        <v>0.0018000000000000002</v>
      </c>
      <c r="S239" s="223">
        <v>0</v>
      </c>
      <c r="T239" s="22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5" t="s">
        <v>182</v>
      </c>
      <c r="AT239" s="225" t="s">
        <v>169</v>
      </c>
      <c r="AU239" s="225" t="s">
        <v>81</v>
      </c>
      <c r="AY239" s="18" t="s">
        <v>166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8" t="s">
        <v>79</v>
      </c>
      <c r="BK239" s="226">
        <f>ROUND(I239*H239,2)</f>
        <v>0</v>
      </c>
      <c r="BL239" s="18" t="s">
        <v>182</v>
      </c>
      <c r="BM239" s="225" t="s">
        <v>383</v>
      </c>
    </row>
    <row r="240" s="2" customFormat="1">
      <c r="A240" s="39"/>
      <c r="B240" s="40"/>
      <c r="C240" s="41"/>
      <c r="D240" s="227" t="s">
        <v>176</v>
      </c>
      <c r="E240" s="41"/>
      <c r="F240" s="228" t="s">
        <v>384</v>
      </c>
      <c r="G240" s="41"/>
      <c r="H240" s="41"/>
      <c r="I240" s="229"/>
      <c r="J240" s="41"/>
      <c r="K240" s="41"/>
      <c r="L240" s="45"/>
      <c r="M240" s="230"/>
      <c r="N240" s="23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176</v>
      </c>
      <c r="AU240" s="18" t="s">
        <v>81</v>
      </c>
    </row>
    <row r="241" s="2" customFormat="1">
      <c r="A241" s="39"/>
      <c r="B241" s="40"/>
      <c r="C241" s="41"/>
      <c r="D241" s="232" t="s">
        <v>177</v>
      </c>
      <c r="E241" s="41"/>
      <c r="F241" s="233" t="s">
        <v>385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177</v>
      </c>
      <c r="AU241" s="18" t="s">
        <v>81</v>
      </c>
    </row>
    <row r="242" s="13" customFormat="1">
      <c r="A242" s="13"/>
      <c r="B242" s="234"/>
      <c r="C242" s="235"/>
      <c r="D242" s="227" t="s">
        <v>179</v>
      </c>
      <c r="E242" s="236" t="s">
        <v>19</v>
      </c>
      <c r="F242" s="237" t="s">
        <v>378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179</v>
      </c>
      <c r="AU242" s="243" t="s">
        <v>81</v>
      </c>
      <c r="AV242" s="13" t="s">
        <v>79</v>
      </c>
      <c r="AW242" s="13" t="s">
        <v>33</v>
      </c>
      <c r="AX242" s="13" t="s">
        <v>72</v>
      </c>
      <c r="AY242" s="243" t="s">
        <v>166</v>
      </c>
    </row>
    <row r="243" s="14" customFormat="1">
      <c r="A243" s="14"/>
      <c r="B243" s="244"/>
      <c r="C243" s="245"/>
      <c r="D243" s="227" t="s">
        <v>179</v>
      </c>
      <c r="E243" s="246" t="s">
        <v>19</v>
      </c>
      <c r="F243" s="247" t="s">
        <v>379</v>
      </c>
      <c r="G243" s="245"/>
      <c r="H243" s="248">
        <v>180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179</v>
      </c>
      <c r="AU243" s="254" t="s">
        <v>81</v>
      </c>
      <c r="AV243" s="14" t="s">
        <v>81</v>
      </c>
      <c r="AW243" s="14" t="s">
        <v>33</v>
      </c>
      <c r="AX243" s="14" t="s">
        <v>72</v>
      </c>
      <c r="AY243" s="254" t="s">
        <v>166</v>
      </c>
    </row>
    <row r="244" s="15" customFormat="1">
      <c r="A244" s="15"/>
      <c r="B244" s="255"/>
      <c r="C244" s="256"/>
      <c r="D244" s="227" t="s">
        <v>179</v>
      </c>
      <c r="E244" s="257" t="s">
        <v>19</v>
      </c>
      <c r="F244" s="258" t="s">
        <v>181</v>
      </c>
      <c r="G244" s="256"/>
      <c r="H244" s="259">
        <v>180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179</v>
      </c>
      <c r="AU244" s="265" t="s">
        <v>81</v>
      </c>
      <c r="AV244" s="15" t="s">
        <v>182</v>
      </c>
      <c r="AW244" s="15" t="s">
        <v>33</v>
      </c>
      <c r="AX244" s="15" t="s">
        <v>79</v>
      </c>
      <c r="AY244" s="265" t="s">
        <v>166</v>
      </c>
    </row>
    <row r="245" s="2" customFormat="1" ht="16.5" customHeight="1">
      <c r="A245" s="39"/>
      <c r="B245" s="40"/>
      <c r="C245" s="214" t="s">
        <v>323</v>
      </c>
      <c r="D245" s="214" t="s">
        <v>169</v>
      </c>
      <c r="E245" s="215" t="s">
        <v>386</v>
      </c>
      <c r="F245" s="216" t="s">
        <v>387</v>
      </c>
      <c r="G245" s="217" t="s">
        <v>388</v>
      </c>
      <c r="H245" s="218">
        <v>3</v>
      </c>
      <c r="I245" s="219"/>
      <c r="J245" s="220">
        <f>ROUND(I245*H245,2)</f>
        <v>0</v>
      </c>
      <c r="K245" s="216" t="s">
        <v>173</v>
      </c>
      <c r="L245" s="45"/>
      <c r="M245" s="221" t="s">
        <v>19</v>
      </c>
      <c r="N245" s="222" t="s">
        <v>43</v>
      </c>
      <c r="O245" s="85"/>
      <c r="P245" s="223">
        <f>O245*H245</f>
        <v>0</v>
      </c>
      <c r="Q245" s="223">
        <v>0.44169999999999998</v>
      </c>
      <c r="R245" s="223">
        <f>Q245*H245</f>
        <v>1.3250999999999999</v>
      </c>
      <c r="S245" s="223">
        <v>0</v>
      </c>
      <c r="T245" s="22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182</v>
      </c>
      <c r="AT245" s="225" t="s">
        <v>169</v>
      </c>
      <c r="AU245" s="225" t="s">
        <v>81</v>
      </c>
      <c r="AY245" s="18" t="s">
        <v>166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79</v>
      </c>
      <c r="BK245" s="226">
        <f>ROUND(I245*H245,2)</f>
        <v>0</v>
      </c>
      <c r="BL245" s="18" t="s">
        <v>182</v>
      </c>
      <c r="BM245" s="225" t="s">
        <v>389</v>
      </c>
    </row>
    <row r="246" s="2" customFormat="1">
      <c r="A246" s="39"/>
      <c r="B246" s="40"/>
      <c r="C246" s="41"/>
      <c r="D246" s="227" t="s">
        <v>176</v>
      </c>
      <c r="E246" s="41"/>
      <c r="F246" s="228" t="s">
        <v>390</v>
      </c>
      <c r="G246" s="41"/>
      <c r="H246" s="41"/>
      <c r="I246" s="229"/>
      <c r="J246" s="41"/>
      <c r="K246" s="41"/>
      <c r="L246" s="45"/>
      <c r="M246" s="230"/>
      <c r="N246" s="231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176</v>
      </c>
      <c r="AU246" s="18" t="s">
        <v>81</v>
      </c>
    </row>
    <row r="247" s="2" customFormat="1">
      <c r="A247" s="39"/>
      <c r="B247" s="40"/>
      <c r="C247" s="41"/>
      <c r="D247" s="232" t="s">
        <v>177</v>
      </c>
      <c r="E247" s="41"/>
      <c r="F247" s="233" t="s">
        <v>391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177</v>
      </c>
      <c r="AU247" s="18" t="s">
        <v>81</v>
      </c>
    </row>
    <row r="248" s="13" customFormat="1">
      <c r="A248" s="13"/>
      <c r="B248" s="234"/>
      <c r="C248" s="235"/>
      <c r="D248" s="227" t="s">
        <v>179</v>
      </c>
      <c r="E248" s="236" t="s">
        <v>19</v>
      </c>
      <c r="F248" s="237" t="s">
        <v>392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179</v>
      </c>
      <c r="AU248" s="243" t="s">
        <v>81</v>
      </c>
      <c r="AV248" s="13" t="s">
        <v>79</v>
      </c>
      <c r="AW248" s="13" t="s">
        <v>33</v>
      </c>
      <c r="AX248" s="13" t="s">
        <v>72</v>
      </c>
      <c r="AY248" s="243" t="s">
        <v>166</v>
      </c>
    </row>
    <row r="249" s="13" customFormat="1">
      <c r="A249" s="13"/>
      <c r="B249" s="234"/>
      <c r="C249" s="235"/>
      <c r="D249" s="227" t="s">
        <v>179</v>
      </c>
      <c r="E249" s="236" t="s">
        <v>19</v>
      </c>
      <c r="F249" s="237" t="s">
        <v>393</v>
      </c>
      <c r="G249" s="235"/>
      <c r="H249" s="236" t="s">
        <v>19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179</v>
      </c>
      <c r="AU249" s="243" t="s">
        <v>81</v>
      </c>
      <c r="AV249" s="13" t="s">
        <v>79</v>
      </c>
      <c r="AW249" s="13" t="s">
        <v>33</v>
      </c>
      <c r="AX249" s="13" t="s">
        <v>72</v>
      </c>
      <c r="AY249" s="243" t="s">
        <v>166</v>
      </c>
    </row>
    <row r="250" s="14" customFormat="1">
      <c r="A250" s="14"/>
      <c r="B250" s="244"/>
      <c r="C250" s="245"/>
      <c r="D250" s="227" t="s">
        <v>179</v>
      </c>
      <c r="E250" s="246" t="s">
        <v>19</v>
      </c>
      <c r="F250" s="247" t="s">
        <v>79</v>
      </c>
      <c r="G250" s="245"/>
      <c r="H250" s="248">
        <v>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179</v>
      </c>
      <c r="AU250" s="254" t="s">
        <v>81</v>
      </c>
      <c r="AV250" s="14" t="s">
        <v>81</v>
      </c>
      <c r="AW250" s="14" t="s">
        <v>33</v>
      </c>
      <c r="AX250" s="14" t="s">
        <v>72</v>
      </c>
      <c r="AY250" s="254" t="s">
        <v>166</v>
      </c>
    </row>
    <row r="251" s="13" customFormat="1">
      <c r="A251" s="13"/>
      <c r="B251" s="234"/>
      <c r="C251" s="235"/>
      <c r="D251" s="227" t="s">
        <v>179</v>
      </c>
      <c r="E251" s="236" t="s">
        <v>19</v>
      </c>
      <c r="F251" s="237" t="s">
        <v>394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179</v>
      </c>
      <c r="AU251" s="243" t="s">
        <v>81</v>
      </c>
      <c r="AV251" s="13" t="s">
        <v>79</v>
      </c>
      <c r="AW251" s="13" t="s">
        <v>33</v>
      </c>
      <c r="AX251" s="13" t="s">
        <v>72</v>
      </c>
      <c r="AY251" s="243" t="s">
        <v>166</v>
      </c>
    </row>
    <row r="252" s="14" customFormat="1">
      <c r="A252" s="14"/>
      <c r="B252" s="244"/>
      <c r="C252" s="245"/>
      <c r="D252" s="227" t="s">
        <v>179</v>
      </c>
      <c r="E252" s="246" t="s">
        <v>19</v>
      </c>
      <c r="F252" s="247" t="s">
        <v>79</v>
      </c>
      <c r="G252" s="245"/>
      <c r="H252" s="248">
        <v>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179</v>
      </c>
      <c r="AU252" s="254" t="s">
        <v>81</v>
      </c>
      <c r="AV252" s="14" t="s">
        <v>81</v>
      </c>
      <c r="AW252" s="14" t="s">
        <v>33</v>
      </c>
      <c r="AX252" s="14" t="s">
        <v>72</v>
      </c>
      <c r="AY252" s="254" t="s">
        <v>166</v>
      </c>
    </row>
    <row r="253" s="13" customFormat="1">
      <c r="A253" s="13"/>
      <c r="B253" s="234"/>
      <c r="C253" s="235"/>
      <c r="D253" s="227" t="s">
        <v>179</v>
      </c>
      <c r="E253" s="236" t="s">
        <v>19</v>
      </c>
      <c r="F253" s="237" t="s">
        <v>395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179</v>
      </c>
      <c r="AU253" s="243" t="s">
        <v>81</v>
      </c>
      <c r="AV253" s="13" t="s">
        <v>79</v>
      </c>
      <c r="AW253" s="13" t="s">
        <v>33</v>
      </c>
      <c r="AX253" s="13" t="s">
        <v>72</v>
      </c>
      <c r="AY253" s="243" t="s">
        <v>166</v>
      </c>
    </row>
    <row r="254" s="14" customFormat="1">
      <c r="A254" s="14"/>
      <c r="B254" s="244"/>
      <c r="C254" s="245"/>
      <c r="D254" s="227" t="s">
        <v>179</v>
      </c>
      <c r="E254" s="246" t="s">
        <v>19</v>
      </c>
      <c r="F254" s="247" t="s">
        <v>79</v>
      </c>
      <c r="G254" s="245"/>
      <c r="H254" s="248">
        <v>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179</v>
      </c>
      <c r="AU254" s="254" t="s">
        <v>81</v>
      </c>
      <c r="AV254" s="14" t="s">
        <v>81</v>
      </c>
      <c r="AW254" s="14" t="s">
        <v>33</v>
      </c>
      <c r="AX254" s="14" t="s">
        <v>72</v>
      </c>
      <c r="AY254" s="254" t="s">
        <v>166</v>
      </c>
    </row>
    <row r="255" s="15" customFormat="1">
      <c r="A255" s="15"/>
      <c r="B255" s="255"/>
      <c r="C255" s="256"/>
      <c r="D255" s="227" t="s">
        <v>179</v>
      </c>
      <c r="E255" s="257" t="s">
        <v>19</v>
      </c>
      <c r="F255" s="258" t="s">
        <v>181</v>
      </c>
      <c r="G255" s="256"/>
      <c r="H255" s="259">
        <v>3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179</v>
      </c>
      <c r="AU255" s="265" t="s">
        <v>81</v>
      </c>
      <c r="AV255" s="15" t="s">
        <v>182</v>
      </c>
      <c r="AW255" s="15" t="s">
        <v>33</v>
      </c>
      <c r="AX255" s="15" t="s">
        <v>79</v>
      </c>
      <c r="AY255" s="265" t="s">
        <v>166</v>
      </c>
    </row>
    <row r="256" s="2" customFormat="1" ht="24.15" customHeight="1">
      <c r="A256" s="39"/>
      <c r="B256" s="40"/>
      <c r="C256" s="270" t="s">
        <v>7</v>
      </c>
      <c r="D256" s="270" t="s">
        <v>396</v>
      </c>
      <c r="E256" s="271" t="s">
        <v>397</v>
      </c>
      <c r="F256" s="272" t="s">
        <v>398</v>
      </c>
      <c r="G256" s="273" t="s">
        <v>388</v>
      </c>
      <c r="H256" s="274">
        <v>1</v>
      </c>
      <c r="I256" s="275"/>
      <c r="J256" s="276">
        <f>ROUND(I256*H256,2)</f>
        <v>0</v>
      </c>
      <c r="K256" s="272" t="s">
        <v>19</v>
      </c>
      <c r="L256" s="277"/>
      <c r="M256" s="278" t="s">
        <v>19</v>
      </c>
      <c r="N256" s="279" t="s">
        <v>43</v>
      </c>
      <c r="O256" s="85"/>
      <c r="P256" s="223">
        <f>O256*H256</f>
        <v>0</v>
      </c>
      <c r="Q256" s="223">
        <v>0.012250000000000001</v>
      </c>
      <c r="R256" s="223">
        <f>Q256*H256</f>
        <v>0.012250000000000001</v>
      </c>
      <c r="S256" s="223">
        <v>0</v>
      </c>
      <c r="T256" s="22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5" t="s">
        <v>215</v>
      </c>
      <c r="AT256" s="225" t="s">
        <v>396</v>
      </c>
      <c r="AU256" s="225" t="s">
        <v>81</v>
      </c>
      <c r="AY256" s="18" t="s">
        <v>166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79</v>
      </c>
      <c r="BK256" s="226">
        <f>ROUND(I256*H256,2)</f>
        <v>0</v>
      </c>
      <c r="BL256" s="18" t="s">
        <v>182</v>
      </c>
      <c r="BM256" s="225" t="s">
        <v>399</v>
      </c>
    </row>
    <row r="257" s="2" customFormat="1">
      <c r="A257" s="39"/>
      <c r="B257" s="40"/>
      <c r="C257" s="41"/>
      <c r="D257" s="227" t="s">
        <v>176</v>
      </c>
      <c r="E257" s="41"/>
      <c r="F257" s="228" t="s">
        <v>398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176</v>
      </c>
      <c r="AU257" s="18" t="s">
        <v>81</v>
      </c>
    </row>
    <row r="258" s="13" customFormat="1">
      <c r="A258" s="13"/>
      <c r="B258" s="234"/>
      <c r="C258" s="235"/>
      <c r="D258" s="227" t="s">
        <v>179</v>
      </c>
      <c r="E258" s="236" t="s">
        <v>19</v>
      </c>
      <c r="F258" s="237" t="s">
        <v>392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179</v>
      </c>
      <c r="AU258" s="243" t="s">
        <v>81</v>
      </c>
      <c r="AV258" s="13" t="s">
        <v>79</v>
      </c>
      <c r="AW258" s="13" t="s">
        <v>33</v>
      </c>
      <c r="AX258" s="13" t="s">
        <v>72</v>
      </c>
      <c r="AY258" s="243" t="s">
        <v>166</v>
      </c>
    </row>
    <row r="259" s="13" customFormat="1">
      <c r="A259" s="13"/>
      <c r="B259" s="234"/>
      <c r="C259" s="235"/>
      <c r="D259" s="227" t="s">
        <v>179</v>
      </c>
      <c r="E259" s="236" t="s">
        <v>19</v>
      </c>
      <c r="F259" s="237" t="s">
        <v>395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179</v>
      </c>
      <c r="AU259" s="243" t="s">
        <v>81</v>
      </c>
      <c r="AV259" s="13" t="s">
        <v>79</v>
      </c>
      <c r="AW259" s="13" t="s">
        <v>33</v>
      </c>
      <c r="AX259" s="13" t="s">
        <v>72</v>
      </c>
      <c r="AY259" s="243" t="s">
        <v>166</v>
      </c>
    </row>
    <row r="260" s="14" customFormat="1">
      <c r="A260" s="14"/>
      <c r="B260" s="244"/>
      <c r="C260" s="245"/>
      <c r="D260" s="227" t="s">
        <v>179</v>
      </c>
      <c r="E260" s="246" t="s">
        <v>19</v>
      </c>
      <c r="F260" s="247" t="s">
        <v>79</v>
      </c>
      <c r="G260" s="245"/>
      <c r="H260" s="248">
        <v>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179</v>
      </c>
      <c r="AU260" s="254" t="s">
        <v>81</v>
      </c>
      <c r="AV260" s="14" t="s">
        <v>81</v>
      </c>
      <c r="AW260" s="14" t="s">
        <v>33</v>
      </c>
      <c r="AX260" s="14" t="s">
        <v>72</v>
      </c>
      <c r="AY260" s="254" t="s">
        <v>166</v>
      </c>
    </row>
    <row r="261" s="15" customFormat="1">
      <c r="A261" s="15"/>
      <c r="B261" s="255"/>
      <c r="C261" s="256"/>
      <c r="D261" s="227" t="s">
        <v>179</v>
      </c>
      <c r="E261" s="257" t="s">
        <v>19</v>
      </c>
      <c r="F261" s="258" t="s">
        <v>181</v>
      </c>
      <c r="G261" s="256"/>
      <c r="H261" s="259">
        <v>1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179</v>
      </c>
      <c r="AU261" s="265" t="s">
        <v>81</v>
      </c>
      <c r="AV261" s="15" t="s">
        <v>182</v>
      </c>
      <c r="AW261" s="15" t="s">
        <v>33</v>
      </c>
      <c r="AX261" s="15" t="s">
        <v>79</v>
      </c>
      <c r="AY261" s="265" t="s">
        <v>166</v>
      </c>
    </row>
    <row r="262" s="2" customFormat="1" ht="24.15" customHeight="1">
      <c r="A262" s="39"/>
      <c r="B262" s="40"/>
      <c r="C262" s="270" t="s">
        <v>400</v>
      </c>
      <c r="D262" s="270" t="s">
        <v>396</v>
      </c>
      <c r="E262" s="271" t="s">
        <v>401</v>
      </c>
      <c r="F262" s="272" t="s">
        <v>402</v>
      </c>
      <c r="G262" s="273" t="s">
        <v>388</v>
      </c>
      <c r="H262" s="274">
        <v>2</v>
      </c>
      <c r="I262" s="275"/>
      <c r="J262" s="276">
        <f>ROUND(I262*H262,2)</f>
        <v>0</v>
      </c>
      <c r="K262" s="272" t="s">
        <v>19</v>
      </c>
      <c r="L262" s="277"/>
      <c r="M262" s="278" t="s">
        <v>19</v>
      </c>
      <c r="N262" s="279" t="s">
        <v>43</v>
      </c>
      <c r="O262" s="85"/>
      <c r="P262" s="223">
        <f>O262*H262</f>
        <v>0</v>
      </c>
      <c r="Q262" s="223">
        <v>0.01272</v>
      </c>
      <c r="R262" s="223">
        <f>Q262*H262</f>
        <v>0.025440000000000001</v>
      </c>
      <c r="S262" s="223">
        <v>0</v>
      </c>
      <c r="T262" s="22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215</v>
      </c>
      <c r="AT262" s="225" t="s">
        <v>396</v>
      </c>
      <c r="AU262" s="225" t="s">
        <v>81</v>
      </c>
      <c r="AY262" s="18" t="s">
        <v>166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79</v>
      </c>
      <c r="BK262" s="226">
        <f>ROUND(I262*H262,2)</f>
        <v>0</v>
      </c>
      <c r="BL262" s="18" t="s">
        <v>182</v>
      </c>
      <c r="BM262" s="225" t="s">
        <v>403</v>
      </c>
    </row>
    <row r="263" s="2" customFormat="1">
      <c r="A263" s="39"/>
      <c r="B263" s="40"/>
      <c r="C263" s="41"/>
      <c r="D263" s="227" t="s">
        <v>176</v>
      </c>
      <c r="E263" s="41"/>
      <c r="F263" s="228" t="s">
        <v>402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176</v>
      </c>
      <c r="AU263" s="18" t="s">
        <v>81</v>
      </c>
    </row>
    <row r="264" s="13" customFormat="1">
      <c r="A264" s="13"/>
      <c r="B264" s="234"/>
      <c r="C264" s="235"/>
      <c r="D264" s="227" t="s">
        <v>179</v>
      </c>
      <c r="E264" s="236" t="s">
        <v>19</v>
      </c>
      <c r="F264" s="237" t="s">
        <v>392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179</v>
      </c>
      <c r="AU264" s="243" t="s">
        <v>81</v>
      </c>
      <c r="AV264" s="13" t="s">
        <v>79</v>
      </c>
      <c r="AW264" s="13" t="s">
        <v>33</v>
      </c>
      <c r="AX264" s="13" t="s">
        <v>72</v>
      </c>
      <c r="AY264" s="243" t="s">
        <v>166</v>
      </c>
    </row>
    <row r="265" s="13" customFormat="1">
      <c r="A265" s="13"/>
      <c r="B265" s="234"/>
      <c r="C265" s="235"/>
      <c r="D265" s="227" t="s">
        <v>179</v>
      </c>
      <c r="E265" s="236" t="s">
        <v>19</v>
      </c>
      <c r="F265" s="237" t="s">
        <v>393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179</v>
      </c>
      <c r="AU265" s="243" t="s">
        <v>81</v>
      </c>
      <c r="AV265" s="13" t="s">
        <v>79</v>
      </c>
      <c r="AW265" s="13" t="s">
        <v>33</v>
      </c>
      <c r="AX265" s="13" t="s">
        <v>72</v>
      </c>
      <c r="AY265" s="243" t="s">
        <v>166</v>
      </c>
    </row>
    <row r="266" s="14" customFormat="1">
      <c r="A266" s="14"/>
      <c r="B266" s="244"/>
      <c r="C266" s="245"/>
      <c r="D266" s="227" t="s">
        <v>179</v>
      </c>
      <c r="E266" s="246" t="s">
        <v>19</v>
      </c>
      <c r="F266" s="247" t="s">
        <v>79</v>
      </c>
      <c r="G266" s="245"/>
      <c r="H266" s="248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179</v>
      </c>
      <c r="AU266" s="254" t="s">
        <v>81</v>
      </c>
      <c r="AV266" s="14" t="s">
        <v>81</v>
      </c>
      <c r="AW266" s="14" t="s">
        <v>33</v>
      </c>
      <c r="AX266" s="14" t="s">
        <v>72</v>
      </c>
      <c r="AY266" s="254" t="s">
        <v>166</v>
      </c>
    </row>
    <row r="267" s="13" customFormat="1">
      <c r="A267" s="13"/>
      <c r="B267" s="234"/>
      <c r="C267" s="235"/>
      <c r="D267" s="227" t="s">
        <v>179</v>
      </c>
      <c r="E267" s="236" t="s">
        <v>19</v>
      </c>
      <c r="F267" s="237" t="s">
        <v>394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179</v>
      </c>
      <c r="AU267" s="243" t="s">
        <v>81</v>
      </c>
      <c r="AV267" s="13" t="s">
        <v>79</v>
      </c>
      <c r="AW267" s="13" t="s">
        <v>33</v>
      </c>
      <c r="AX267" s="13" t="s">
        <v>72</v>
      </c>
      <c r="AY267" s="243" t="s">
        <v>166</v>
      </c>
    </row>
    <row r="268" s="14" customFormat="1">
      <c r="A268" s="14"/>
      <c r="B268" s="244"/>
      <c r="C268" s="245"/>
      <c r="D268" s="227" t="s">
        <v>179</v>
      </c>
      <c r="E268" s="246" t="s">
        <v>19</v>
      </c>
      <c r="F268" s="247" t="s">
        <v>79</v>
      </c>
      <c r="G268" s="245"/>
      <c r="H268" s="248">
        <v>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179</v>
      </c>
      <c r="AU268" s="254" t="s">
        <v>81</v>
      </c>
      <c r="AV268" s="14" t="s">
        <v>81</v>
      </c>
      <c r="AW268" s="14" t="s">
        <v>33</v>
      </c>
      <c r="AX268" s="14" t="s">
        <v>72</v>
      </c>
      <c r="AY268" s="254" t="s">
        <v>166</v>
      </c>
    </row>
    <row r="269" s="15" customFormat="1">
      <c r="A269" s="15"/>
      <c r="B269" s="255"/>
      <c r="C269" s="256"/>
      <c r="D269" s="227" t="s">
        <v>179</v>
      </c>
      <c r="E269" s="257" t="s">
        <v>19</v>
      </c>
      <c r="F269" s="258" t="s">
        <v>181</v>
      </c>
      <c r="G269" s="256"/>
      <c r="H269" s="259">
        <v>2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179</v>
      </c>
      <c r="AU269" s="265" t="s">
        <v>81</v>
      </c>
      <c r="AV269" s="15" t="s">
        <v>182</v>
      </c>
      <c r="AW269" s="15" t="s">
        <v>33</v>
      </c>
      <c r="AX269" s="15" t="s">
        <v>79</v>
      </c>
      <c r="AY269" s="265" t="s">
        <v>166</v>
      </c>
    </row>
    <row r="270" s="12" customFormat="1" ht="22.8" customHeight="1">
      <c r="A270" s="12"/>
      <c r="B270" s="198"/>
      <c r="C270" s="199"/>
      <c r="D270" s="200" t="s">
        <v>71</v>
      </c>
      <c r="E270" s="212" t="s">
        <v>223</v>
      </c>
      <c r="F270" s="212" t="s">
        <v>404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SUM(P271:P345)</f>
        <v>0</v>
      </c>
      <c r="Q270" s="206"/>
      <c r="R270" s="207">
        <f>SUM(R271:R345)</f>
        <v>0.19210200000000002</v>
      </c>
      <c r="S270" s="206"/>
      <c r="T270" s="208">
        <f>SUM(T271:T345)</f>
        <v>8.6791199999999993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79</v>
      </c>
      <c r="AT270" s="210" t="s">
        <v>71</v>
      </c>
      <c r="AU270" s="210" t="s">
        <v>79</v>
      </c>
      <c r="AY270" s="209" t="s">
        <v>166</v>
      </c>
      <c r="BK270" s="211">
        <f>SUM(BK271:BK345)</f>
        <v>0</v>
      </c>
    </row>
    <row r="271" s="2" customFormat="1" ht="24.15" customHeight="1">
      <c r="A271" s="39"/>
      <c r="B271" s="40"/>
      <c r="C271" s="214" t="s">
        <v>405</v>
      </c>
      <c r="D271" s="214" t="s">
        <v>169</v>
      </c>
      <c r="E271" s="215" t="s">
        <v>406</v>
      </c>
      <c r="F271" s="216" t="s">
        <v>407</v>
      </c>
      <c r="G271" s="217" t="s">
        <v>247</v>
      </c>
      <c r="H271" s="218">
        <v>281.39999999999998</v>
      </c>
      <c r="I271" s="219"/>
      <c r="J271" s="220">
        <f>ROUND(I271*H271,2)</f>
        <v>0</v>
      </c>
      <c r="K271" s="216" t="s">
        <v>173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0.00021000000000000001</v>
      </c>
      <c r="R271" s="223">
        <f>Q271*H271</f>
        <v>0.059094000000000001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182</v>
      </c>
      <c r="AT271" s="225" t="s">
        <v>169</v>
      </c>
      <c r="AU271" s="225" t="s">
        <v>81</v>
      </c>
      <c r="AY271" s="18" t="s">
        <v>166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182</v>
      </c>
      <c r="BM271" s="225" t="s">
        <v>408</v>
      </c>
    </row>
    <row r="272" s="2" customFormat="1">
      <c r="A272" s="39"/>
      <c r="B272" s="40"/>
      <c r="C272" s="41"/>
      <c r="D272" s="227" t="s">
        <v>176</v>
      </c>
      <c r="E272" s="41"/>
      <c r="F272" s="228" t="s">
        <v>409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176</v>
      </c>
      <c r="AU272" s="18" t="s">
        <v>81</v>
      </c>
    </row>
    <row r="273" s="2" customFormat="1">
      <c r="A273" s="39"/>
      <c r="B273" s="40"/>
      <c r="C273" s="41"/>
      <c r="D273" s="232" t="s">
        <v>177</v>
      </c>
      <c r="E273" s="41"/>
      <c r="F273" s="233" t="s">
        <v>410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177</v>
      </c>
      <c r="AU273" s="18" t="s">
        <v>81</v>
      </c>
    </row>
    <row r="274" s="13" customFormat="1">
      <c r="A274" s="13"/>
      <c r="B274" s="234"/>
      <c r="C274" s="235"/>
      <c r="D274" s="227" t="s">
        <v>179</v>
      </c>
      <c r="E274" s="236" t="s">
        <v>19</v>
      </c>
      <c r="F274" s="237" t="s">
        <v>251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179</v>
      </c>
      <c r="AU274" s="243" t="s">
        <v>81</v>
      </c>
      <c r="AV274" s="13" t="s">
        <v>79</v>
      </c>
      <c r="AW274" s="13" t="s">
        <v>33</v>
      </c>
      <c r="AX274" s="13" t="s">
        <v>72</v>
      </c>
      <c r="AY274" s="243" t="s">
        <v>166</v>
      </c>
    </row>
    <row r="275" s="14" customFormat="1">
      <c r="A275" s="14"/>
      <c r="B275" s="244"/>
      <c r="C275" s="245"/>
      <c r="D275" s="227" t="s">
        <v>179</v>
      </c>
      <c r="E275" s="246" t="s">
        <v>19</v>
      </c>
      <c r="F275" s="247" t="s">
        <v>411</v>
      </c>
      <c r="G275" s="245"/>
      <c r="H275" s="248">
        <v>281.39999999999998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179</v>
      </c>
      <c r="AU275" s="254" t="s">
        <v>81</v>
      </c>
      <c r="AV275" s="14" t="s">
        <v>81</v>
      </c>
      <c r="AW275" s="14" t="s">
        <v>33</v>
      </c>
      <c r="AX275" s="14" t="s">
        <v>72</v>
      </c>
      <c r="AY275" s="254" t="s">
        <v>166</v>
      </c>
    </row>
    <row r="276" s="15" customFormat="1">
      <c r="A276" s="15"/>
      <c r="B276" s="255"/>
      <c r="C276" s="256"/>
      <c r="D276" s="227" t="s">
        <v>179</v>
      </c>
      <c r="E276" s="257" t="s">
        <v>19</v>
      </c>
      <c r="F276" s="258" t="s">
        <v>181</v>
      </c>
      <c r="G276" s="256"/>
      <c r="H276" s="259">
        <v>281.39999999999998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5" t="s">
        <v>179</v>
      </c>
      <c r="AU276" s="265" t="s">
        <v>81</v>
      </c>
      <c r="AV276" s="15" t="s">
        <v>182</v>
      </c>
      <c r="AW276" s="15" t="s">
        <v>33</v>
      </c>
      <c r="AX276" s="15" t="s">
        <v>79</v>
      </c>
      <c r="AY276" s="265" t="s">
        <v>166</v>
      </c>
    </row>
    <row r="277" s="2" customFormat="1" ht="16.5" customHeight="1">
      <c r="A277" s="39"/>
      <c r="B277" s="40"/>
      <c r="C277" s="214" t="s">
        <v>412</v>
      </c>
      <c r="D277" s="214" t="s">
        <v>169</v>
      </c>
      <c r="E277" s="215" t="s">
        <v>413</v>
      </c>
      <c r="F277" s="216" t="s">
        <v>414</v>
      </c>
      <c r="G277" s="217" t="s">
        <v>247</v>
      </c>
      <c r="H277" s="218">
        <v>281.39999999999998</v>
      </c>
      <c r="I277" s="219"/>
      <c r="J277" s="220">
        <f>ROUND(I277*H277,2)</f>
        <v>0</v>
      </c>
      <c r="K277" s="216" t="s">
        <v>173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4.0000000000000003E-05</v>
      </c>
      <c r="R277" s="223">
        <f>Q277*H277</f>
        <v>0.011256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182</v>
      </c>
      <c r="AT277" s="225" t="s">
        <v>169</v>
      </c>
      <c r="AU277" s="225" t="s">
        <v>81</v>
      </c>
      <c r="AY277" s="18" t="s">
        <v>166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79</v>
      </c>
      <c r="BK277" s="226">
        <f>ROUND(I277*H277,2)</f>
        <v>0</v>
      </c>
      <c r="BL277" s="18" t="s">
        <v>182</v>
      </c>
      <c r="BM277" s="225" t="s">
        <v>415</v>
      </c>
    </row>
    <row r="278" s="2" customFormat="1">
      <c r="A278" s="39"/>
      <c r="B278" s="40"/>
      <c r="C278" s="41"/>
      <c r="D278" s="227" t="s">
        <v>176</v>
      </c>
      <c r="E278" s="41"/>
      <c r="F278" s="228" t="s">
        <v>416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176</v>
      </c>
      <c r="AU278" s="18" t="s">
        <v>81</v>
      </c>
    </row>
    <row r="279" s="2" customFormat="1">
      <c r="A279" s="39"/>
      <c r="B279" s="40"/>
      <c r="C279" s="41"/>
      <c r="D279" s="232" t="s">
        <v>177</v>
      </c>
      <c r="E279" s="41"/>
      <c r="F279" s="233" t="s">
        <v>417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177</v>
      </c>
      <c r="AU279" s="18" t="s">
        <v>81</v>
      </c>
    </row>
    <row r="280" s="13" customFormat="1">
      <c r="A280" s="13"/>
      <c r="B280" s="234"/>
      <c r="C280" s="235"/>
      <c r="D280" s="227" t="s">
        <v>179</v>
      </c>
      <c r="E280" s="236" t="s">
        <v>19</v>
      </c>
      <c r="F280" s="237" t="s">
        <v>251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179</v>
      </c>
      <c r="AU280" s="243" t="s">
        <v>81</v>
      </c>
      <c r="AV280" s="13" t="s">
        <v>79</v>
      </c>
      <c r="AW280" s="13" t="s">
        <v>33</v>
      </c>
      <c r="AX280" s="13" t="s">
        <v>72</v>
      </c>
      <c r="AY280" s="243" t="s">
        <v>166</v>
      </c>
    </row>
    <row r="281" s="14" customFormat="1">
      <c r="A281" s="14"/>
      <c r="B281" s="244"/>
      <c r="C281" s="245"/>
      <c r="D281" s="227" t="s">
        <v>179</v>
      </c>
      <c r="E281" s="246" t="s">
        <v>19</v>
      </c>
      <c r="F281" s="247" t="s">
        <v>411</v>
      </c>
      <c r="G281" s="245"/>
      <c r="H281" s="248">
        <v>281.39999999999998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179</v>
      </c>
      <c r="AU281" s="254" t="s">
        <v>81</v>
      </c>
      <c r="AV281" s="14" t="s">
        <v>81</v>
      </c>
      <c r="AW281" s="14" t="s">
        <v>33</v>
      </c>
      <c r="AX281" s="14" t="s">
        <v>72</v>
      </c>
      <c r="AY281" s="254" t="s">
        <v>166</v>
      </c>
    </row>
    <row r="282" s="15" customFormat="1">
      <c r="A282" s="15"/>
      <c r="B282" s="255"/>
      <c r="C282" s="256"/>
      <c r="D282" s="227" t="s">
        <v>179</v>
      </c>
      <c r="E282" s="257" t="s">
        <v>19</v>
      </c>
      <c r="F282" s="258" t="s">
        <v>181</v>
      </c>
      <c r="G282" s="256"/>
      <c r="H282" s="259">
        <v>281.39999999999998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179</v>
      </c>
      <c r="AU282" s="265" t="s">
        <v>81</v>
      </c>
      <c r="AV282" s="15" t="s">
        <v>182</v>
      </c>
      <c r="AW282" s="15" t="s">
        <v>33</v>
      </c>
      <c r="AX282" s="15" t="s">
        <v>79</v>
      </c>
      <c r="AY282" s="265" t="s">
        <v>166</v>
      </c>
    </row>
    <row r="283" s="2" customFormat="1" ht="16.5" customHeight="1">
      <c r="A283" s="39"/>
      <c r="B283" s="40"/>
      <c r="C283" s="214" t="s">
        <v>418</v>
      </c>
      <c r="D283" s="214" t="s">
        <v>169</v>
      </c>
      <c r="E283" s="215" t="s">
        <v>419</v>
      </c>
      <c r="F283" s="216" t="s">
        <v>420</v>
      </c>
      <c r="G283" s="217" t="s">
        <v>247</v>
      </c>
      <c r="H283" s="218">
        <v>281.39999999999998</v>
      </c>
      <c r="I283" s="219"/>
      <c r="J283" s="220">
        <f>ROUND(I283*H283,2)</f>
        <v>0</v>
      </c>
      <c r="K283" s="216" t="s">
        <v>173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182</v>
      </c>
      <c r="AT283" s="225" t="s">
        <v>169</v>
      </c>
      <c r="AU283" s="225" t="s">
        <v>81</v>
      </c>
      <c r="AY283" s="18" t="s">
        <v>166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79</v>
      </c>
      <c r="BK283" s="226">
        <f>ROUND(I283*H283,2)</f>
        <v>0</v>
      </c>
      <c r="BL283" s="18" t="s">
        <v>182</v>
      </c>
      <c r="BM283" s="225" t="s">
        <v>421</v>
      </c>
    </row>
    <row r="284" s="2" customFormat="1">
      <c r="A284" s="39"/>
      <c r="B284" s="40"/>
      <c r="C284" s="41"/>
      <c r="D284" s="227" t="s">
        <v>176</v>
      </c>
      <c r="E284" s="41"/>
      <c r="F284" s="228" t="s">
        <v>422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176</v>
      </c>
      <c r="AU284" s="18" t="s">
        <v>81</v>
      </c>
    </row>
    <row r="285" s="2" customFormat="1">
      <c r="A285" s="39"/>
      <c r="B285" s="40"/>
      <c r="C285" s="41"/>
      <c r="D285" s="232" t="s">
        <v>177</v>
      </c>
      <c r="E285" s="41"/>
      <c r="F285" s="233" t="s">
        <v>423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177</v>
      </c>
      <c r="AU285" s="18" t="s">
        <v>81</v>
      </c>
    </row>
    <row r="286" s="13" customFormat="1">
      <c r="A286" s="13"/>
      <c r="B286" s="234"/>
      <c r="C286" s="235"/>
      <c r="D286" s="227" t="s">
        <v>179</v>
      </c>
      <c r="E286" s="236" t="s">
        <v>19</v>
      </c>
      <c r="F286" s="237" t="s">
        <v>424</v>
      </c>
      <c r="G286" s="235"/>
      <c r="H286" s="236" t="s">
        <v>19</v>
      </c>
      <c r="I286" s="238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179</v>
      </c>
      <c r="AU286" s="243" t="s">
        <v>81</v>
      </c>
      <c r="AV286" s="13" t="s">
        <v>79</v>
      </c>
      <c r="AW286" s="13" t="s">
        <v>33</v>
      </c>
      <c r="AX286" s="13" t="s">
        <v>72</v>
      </c>
      <c r="AY286" s="243" t="s">
        <v>166</v>
      </c>
    </row>
    <row r="287" s="14" customFormat="1">
      <c r="A287" s="14"/>
      <c r="B287" s="244"/>
      <c r="C287" s="245"/>
      <c r="D287" s="227" t="s">
        <v>179</v>
      </c>
      <c r="E287" s="246" t="s">
        <v>19</v>
      </c>
      <c r="F287" s="247" t="s">
        <v>425</v>
      </c>
      <c r="G287" s="245"/>
      <c r="H287" s="248">
        <v>281.39999999999998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179</v>
      </c>
      <c r="AU287" s="254" t="s">
        <v>81</v>
      </c>
      <c r="AV287" s="14" t="s">
        <v>81</v>
      </c>
      <c r="AW287" s="14" t="s">
        <v>33</v>
      </c>
      <c r="AX287" s="14" t="s">
        <v>72</v>
      </c>
      <c r="AY287" s="254" t="s">
        <v>166</v>
      </c>
    </row>
    <row r="288" s="15" customFormat="1">
      <c r="A288" s="15"/>
      <c r="B288" s="255"/>
      <c r="C288" s="256"/>
      <c r="D288" s="227" t="s">
        <v>179</v>
      </c>
      <c r="E288" s="257" t="s">
        <v>19</v>
      </c>
      <c r="F288" s="258" t="s">
        <v>181</v>
      </c>
      <c r="G288" s="256"/>
      <c r="H288" s="259">
        <v>281.39999999999998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179</v>
      </c>
      <c r="AU288" s="265" t="s">
        <v>81</v>
      </c>
      <c r="AV288" s="15" t="s">
        <v>182</v>
      </c>
      <c r="AW288" s="15" t="s">
        <v>33</v>
      </c>
      <c r="AX288" s="15" t="s">
        <v>79</v>
      </c>
      <c r="AY288" s="265" t="s">
        <v>166</v>
      </c>
    </row>
    <row r="289" s="2" customFormat="1" ht="16.5" customHeight="1">
      <c r="A289" s="39"/>
      <c r="B289" s="40"/>
      <c r="C289" s="214" t="s">
        <v>426</v>
      </c>
      <c r="D289" s="214" t="s">
        <v>169</v>
      </c>
      <c r="E289" s="215" t="s">
        <v>427</v>
      </c>
      <c r="F289" s="216" t="s">
        <v>428</v>
      </c>
      <c r="G289" s="217" t="s">
        <v>247</v>
      </c>
      <c r="H289" s="218">
        <v>281.39999999999998</v>
      </c>
      <c r="I289" s="219"/>
      <c r="J289" s="220">
        <f>ROUND(I289*H289,2)</f>
        <v>0</v>
      </c>
      <c r="K289" s="216" t="s">
        <v>173</v>
      </c>
      <c r="L289" s="45"/>
      <c r="M289" s="221" t="s">
        <v>19</v>
      </c>
      <c r="N289" s="222" t="s">
        <v>43</v>
      </c>
      <c r="O289" s="85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5" t="s">
        <v>182</v>
      </c>
      <c r="AT289" s="225" t="s">
        <v>169</v>
      </c>
      <c r="AU289" s="225" t="s">
        <v>81</v>
      </c>
      <c r="AY289" s="18" t="s">
        <v>166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8" t="s">
        <v>79</v>
      </c>
      <c r="BK289" s="226">
        <f>ROUND(I289*H289,2)</f>
        <v>0</v>
      </c>
      <c r="BL289" s="18" t="s">
        <v>182</v>
      </c>
      <c r="BM289" s="225" t="s">
        <v>429</v>
      </c>
    </row>
    <row r="290" s="2" customFormat="1">
      <c r="A290" s="39"/>
      <c r="B290" s="40"/>
      <c r="C290" s="41"/>
      <c r="D290" s="227" t="s">
        <v>176</v>
      </c>
      <c r="E290" s="41"/>
      <c r="F290" s="228" t="s">
        <v>430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176</v>
      </c>
      <c r="AU290" s="18" t="s">
        <v>81</v>
      </c>
    </row>
    <row r="291" s="2" customFormat="1">
      <c r="A291" s="39"/>
      <c r="B291" s="40"/>
      <c r="C291" s="41"/>
      <c r="D291" s="232" t="s">
        <v>177</v>
      </c>
      <c r="E291" s="41"/>
      <c r="F291" s="233" t="s">
        <v>431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177</v>
      </c>
      <c r="AU291" s="18" t="s">
        <v>81</v>
      </c>
    </row>
    <row r="292" s="13" customFormat="1">
      <c r="A292" s="13"/>
      <c r="B292" s="234"/>
      <c r="C292" s="235"/>
      <c r="D292" s="227" t="s">
        <v>179</v>
      </c>
      <c r="E292" s="236" t="s">
        <v>19</v>
      </c>
      <c r="F292" s="237" t="s">
        <v>432</v>
      </c>
      <c r="G292" s="235"/>
      <c r="H292" s="236" t="s">
        <v>19</v>
      </c>
      <c r="I292" s="238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179</v>
      </c>
      <c r="AU292" s="243" t="s">
        <v>81</v>
      </c>
      <c r="AV292" s="13" t="s">
        <v>79</v>
      </c>
      <c r="AW292" s="13" t="s">
        <v>33</v>
      </c>
      <c r="AX292" s="13" t="s">
        <v>72</v>
      </c>
      <c r="AY292" s="243" t="s">
        <v>166</v>
      </c>
    </row>
    <row r="293" s="14" customFormat="1">
      <c r="A293" s="14"/>
      <c r="B293" s="244"/>
      <c r="C293" s="245"/>
      <c r="D293" s="227" t="s">
        <v>179</v>
      </c>
      <c r="E293" s="246" t="s">
        <v>19</v>
      </c>
      <c r="F293" s="247" t="s">
        <v>425</v>
      </c>
      <c r="G293" s="245"/>
      <c r="H293" s="248">
        <v>281.39999999999998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179</v>
      </c>
      <c r="AU293" s="254" t="s">
        <v>81</v>
      </c>
      <c r="AV293" s="14" t="s">
        <v>81</v>
      </c>
      <c r="AW293" s="14" t="s">
        <v>33</v>
      </c>
      <c r="AX293" s="14" t="s">
        <v>72</v>
      </c>
      <c r="AY293" s="254" t="s">
        <v>166</v>
      </c>
    </row>
    <row r="294" s="15" customFormat="1">
      <c r="A294" s="15"/>
      <c r="B294" s="255"/>
      <c r="C294" s="256"/>
      <c r="D294" s="227" t="s">
        <v>179</v>
      </c>
      <c r="E294" s="257" t="s">
        <v>19</v>
      </c>
      <c r="F294" s="258" t="s">
        <v>181</v>
      </c>
      <c r="G294" s="256"/>
      <c r="H294" s="259">
        <v>281.39999999999998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5" t="s">
        <v>179</v>
      </c>
      <c r="AU294" s="265" t="s">
        <v>81</v>
      </c>
      <c r="AV294" s="15" t="s">
        <v>182</v>
      </c>
      <c r="AW294" s="15" t="s">
        <v>33</v>
      </c>
      <c r="AX294" s="15" t="s">
        <v>79</v>
      </c>
      <c r="AY294" s="265" t="s">
        <v>166</v>
      </c>
    </row>
    <row r="295" s="2" customFormat="1" ht="16.5" customHeight="1">
      <c r="A295" s="39"/>
      <c r="B295" s="40"/>
      <c r="C295" s="214" t="s">
        <v>433</v>
      </c>
      <c r="D295" s="214" t="s">
        <v>169</v>
      </c>
      <c r="E295" s="215" t="s">
        <v>434</v>
      </c>
      <c r="F295" s="216" t="s">
        <v>435</v>
      </c>
      <c r="G295" s="217" t="s">
        <v>247</v>
      </c>
      <c r="H295" s="218">
        <v>681.39999999999998</v>
      </c>
      <c r="I295" s="219"/>
      <c r="J295" s="220">
        <f>ROUND(I295*H295,2)</f>
        <v>0</v>
      </c>
      <c r="K295" s="216" t="s">
        <v>173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182</v>
      </c>
      <c r="AT295" s="225" t="s">
        <v>169</v>
      </c>
      <c r="AU295" s="225" t="s">
        <v>81</v>
      </c>
      <c r="AY295" s="18" t="s">
        <v>166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79</v>
      </c>
      <c r="BK295" s="226">
        <f>ROUND(I295*H295,2)</f>
        <v>0</v>
      </c>
      <c r="BL295" s="18" t="s">
        <v>182</v>
      </c>
      <c r="BM295" s="225" t="s">
        <v>436</v>
      </c>
    </row>
    <row r="296" s="2" customFormat="1">
      <c r="A296" s="39"/>
      <c r="B296" s="40"/>
      <c r="C296" s="41"/>
      <c r="D296" s="227" t="s">
        <v>176</v>
      </c>
      <c r="E296" s="41"/>
      <c r="F296" s="228" t="s">
        <v>437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176</v>
      </c>
      <c r="AU296" s="18" t="s">
        <v>81</v>
      </c>
    </row>
    <row r="297" s="2" customFormat="1">
      <c r="A297" s="39"/>
      <c r="B297" s="40"/>
      <c r="C297" s="41"/>
      <c r="D297" s="232" t="s">
        <v>177</v>
      </c>
      <c r="E297" s="41"/>
      <c r="F297" s="233" t="s">
        <v>438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177</v>
      </c>
      <c r="AU297" s="18" t="s">
        <v>81</v>
      </c>
    </row>
    <row r="298" s="13" customFormat="1">
      <c r="A298" s="13"/>
      <c r="B298" s="234"/>
      <c r="C298" s="235"/>
      <c r="D298" s="227" t="s">
        <v>179</v>
      </c>
      <c r="E298" s="236" t="s">
        <v>19</v>
      </c>
      <c r="F298" s="237" t="s">
        <v>424</v>
      </c>
      <c r="G298" s="235"/>
      <c r="H298" s="236" t="s">
        <v>19</v>
      </c>
      <c r="I298" s="238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179</v>
      </c>
      <c r="AU298" s="243" t="s">
        <v>81</v>
      </c>
      <c r="AV298" s="13" t="s">
        <v>79</v>
      </c>
      <c r="AW298" s="13" t="s">
        <v>33</v>
      </c>
      <c r="AX298" s="13" t="s">
        <v>72</v>
      </c>
      <c r="AY298" s="243" t="s">
        <v>166</v>
      </c>
    </row>
    <row r="299" s="14" customFormat="1">
      <c r="A299" s="14"/>
      <c r="B299" s="244"/>
      <c r="C299" s="245"/>
      <c r="D299" s="227" t="s">
        <v>179</v>
      </c>
      <c r="E299" s="246" t="s">
        <v>19</v>
      </c>
      <c r="F299" s="247" t="s">
        <v>425</v>
      </c>
      <c r="G299" s="245"/>
      <c r="H299" s="248">
        <v>281.39999999999998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179</v>
      </c>
      <c r="AU299" s="254" t="s">
        <v>81</v>
      </c>
      <c r="AV299" s="14" t="s">
        <v>81</v>
      </c>
      <c r="AW299" s="14" t="s">
        <v>33</v>
      </c>
      <c r="AX299" s="14" t="s">
        <v>72</v>
      </c>
      <c r="AY299" s="254" t="s">
        <v>166</v>
      </c>
    </row>
    <row r="300" s="13" customFormat="1">
      <c r="A300" s="13"/>
      <c r="B300" s="234"/>
      <c r="C300" s="235"/>
      <c r="D300" s="227" t="s">
        <v>179</v>
      </c>
      <c r="E300" s="236" t="s">
        <v>19</v>
      </c>
      <c r="F300" s="237" t="s">
        <v>439</v>
      </c>
      <c r="G300" s="235"/>
      <c r="H300" s="236" t="s">
        <v>19</v>
      </c>
      <c r="I300" s="238"/>
      <c r="J300" s="235"/>
      <c r="K300" s="235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179</v>
      </c>
      <c r="AU300" s="243" t="s">
        <v>81</v>
      </c>
      <c r="AV300" s="13" t="s">
        <v>79</v>
      </c>
      <c r="AW300" s="13" t="s">
        <v>33</v>
      </c>
      <c r="AX300" s="13" t="s">
        <v>72</v>
      </c>
      <c r="AY300" s="243" t="s">
        <v>166</v>
      </c>
    </row>
    <row r="301" s="14" customFormat="1">
      <c r="A301" s="14"/>
      <c r="B301" s="244"/>
      <c r="C301" s="245"/>
      <c r="D301" s="227" t="s">
        <v>179</v>
      </c>
      <c r="E301" s="246" t="s">
        <v>19</v>
      </c>
      <c r="F301" s="247" t="s">
        <v>440</v>
      </c>
      <c r="G301" s="245"/>
      <c r="H301" s="248">
        <v>400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179</v>
      </c>
      <c r="AU301" s="254" t="s">
        <v>81</v>
      </c>
      <c r="AV301" s="14" t="s">
        <v>81</v>
      </c>
      <c r="AW301" s="14" t="s">
        <v>33</v>
      </c>
      <c r="AX301" s="14" t="s">
        <v>72</v>
      </c>
      <c r="AY301" s="254" t="s">
        <v>166</v>
      </c>
    </row>
    <row r="302" s="15" customFormat="1">
      <c r="A302" s="15"/>
      <c r="B302" s="255"/>
      <c r="C302" s="256"/>
      <c r="D302" s="227" t="s">
        <v>179</v>
      </c>
      <c r="E302" s="257" t="s">
        <v>19</v>
      </c>
      <c r="F302" s="258" t="s">
        <v>181</v>
      </c>
      <c r="G302" s="256"/>
      <c r="H302" s="259">
        <v>681.39999999999998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179</v>
      </c>
      <c r="AU302" s="265" t="s">
        <v>81</v>
      </c>
      <c r="AV302" s="15" t="s">
        <v>182</v>
      </c>
      <c r="AW302" s="15" t="s">
        <v>33</v>
      </c>
      <c r="AX302" s="15" t="s">
        <v>79</v>
      </c>
      <c r="AY302" s="265" t="s">
        <v>166</v>
      </c>
    </row>
    <row r="303" s="2" customFormat="1" ht="16.5" customHeight="1">
      <c r="A303" s="39"/>
      <c r="B303" s="40"/>
      <c r="C303" s="214" t="s">
        <v>441</v>
      </c>
      <c r="D303" s="214" t="s">
        <v>169</v>
      </c>
      <c r="E303" s="215" t="s">
        <v>442</v>
      </c>
      <c r="F303" s="216" t="s">
        <v>443</v>
      </c>
      <c r="G303" s="217" t="s">
        <v>444</v>
      </c>
      <c r="H303" s="218">
        <v>3.6120000000000001</v>
      </c>
      <c r="I303" s="219"/>
      <c r="J303" s="220">
        <f>ROUND(I303*H303,2)</f>
        <v>0</v>
      </c>
      <c r="K303" s="216" t="s">
        <v>173</v>
      </c>
      <c r="L303" s="45"/>
      <c r="M303" s="221" t="s">
        <v>19</v>
      </c>
      <c r="N303" s="222" t="s">
        <v>43</v>
      </c>
      <c r="O303" s="85"/>
      <c r="P303" s="223">
        <f>O303*H303</f>
        <v>0</v>
      </c>
      <c r="Q303" s="223">
        <v>0</v>
      </c>
      <c r="R303" s="223">
        <f>Q303*H303</f>
        <v>0</v>
      </c>
      <c r="S303" s="223">
        <v>2.3999999999999999</v>
      </c>
      <c r="T303" s="224">
        <f>S303*H303</f>
        <v>8.6687999999999992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5" t="s">
        <v>182</v>
      </c>
      <c r="AT303" s="225" t="s">
        <v>169</v>
      </c>
      <c r="AU303" s="225" t="s">
        <v>81</v>
      </c>
      <c r="AY303" s="18" t="s">
        <v>166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79</v>
      </c>
      <c r="BK303" s="226">
        <f>ROUND(I303*H303,2)</f>
        <v>0</v>
      </c>
      <c r="BL303" s="18" t="s">
        <v>182</v>
      </c>
      <c r="BM303" s="225" t="s">
        <v>445</v>
      </c>
    </row>
    <row r="304" s="2" customFormat="1">
      <c r="A304" s="39"/>
      <c r="B304" s="40"/>
      <c r="C304" s="41"/>
      <c r="D304" s="227" t="s">
        <v>176</v>
      </c>
      <c r="E304" s="41"/>
      <c r="F304" s="228" t="s">
        <v>446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176</v>
      </c>
      <c r="AU304" s="18" t="s">
        <v>81</v>
      </c>
    </row>
    <row r="305" s="2" customFormat="1">
      <c r="A305" s="39"/>
      <c r="B305" s="40"/>
      <c r="C305" s="41"/>
      <c r="D305" s="232" t="s">
        <v>177</v>
      </c>
      <c r="E305" s="41"/>
      <c r="F305" s="233" t="s">
        <v>447</v>
      </c>
      <c r="G305" s="41"/>
      <c r="H305" s="41"/>
      <c r="I305" s="229"/>
      <c r="J305" s="41"/>
      <c r="K305" s="41"/>
      <c r="L305" s="45"/>
      <c r="M305" s="230"/>
      <c r="N305" s="231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177</v>
      </c>
      <c r="AU305" s="18" t="s">
        <v>81</v>
      </c>
    </row>
    <row r="306" s="13" customFormat="1">
      <c r="A306" s="13"/>
      <c r="B306" s="234"/>
      <c r="C306" s="235"/>
      <c r="D306" s="227" t="s">
        <v>179</v>
      </c>
      <c r="E306" s="236" t="s">
        <v>19</v>
      </c>
      <c r="F306" s="237" t="s">
        <v>448</v>
      </c>
      <c r="G306" s="235"/>
      <c r="H306" s="236" t="s">
        <v>19</v>
      </c>
      <c r="I306" s="238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179</v>
      </c>
      <c r="AU306" s="243" t="s">
        <v>81</v>
      </c>
      <c r="AV306" s="13" t="s">
        <v>79</v>
      </c>
      <c r="AW306" s="13" t="s">
        <v>33</v>
      </c>
      <c r="AX306" s="13" t="s">
        <v>72</v>
      </c>
      <c r="AY306" s="243" t="s">
        <v>166</v>
      </c>
    </row>
    <row r="307" s="13" customFormat="1">
      <c r="A307" s="13"/>
      <c r="B307" s="234"/>
      <c r="C307" s="235"/>
      <c r="D307" s="227" t="s">
        <v>179</v>
      </c>
      <c r="E307" s="236" t="s">
        <v>19</v>
      </c>
      <c r="F307" s="237" t="s">
        <v>449</v>
      </c>
      <c r="G307" s="235"/>
      <c r="H307" s="236" t="s">
        <v>19</v>
      </c>
      <c r="I307" s="238"/>
      <c r="J307" s="235"/>
      <c r="K307" s="235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179</v>
      </c>
      <c r="AU307" s="243" t="s">
        <v>81</v>
      </c>
      <c r="AV307" s="13" t="s">
        <v>79</v>
      </c>
      <c r="AW307" s="13" t="s">
        <v>33</v>
      </c>
      <c r="AX307" s="13" t="s">
        <v>72</v>
      </c>
      <c r="AY307" s="243" t="s">
        <v>166</v>
      </c>
    </row>
    <row r="308" s="14" customFormat="1">
      <c r="A308" s="14"/>
      <c r="B308" s="244"/>
      <c r="C308" s="245"/>
      <c r="D308" s="227" t="s">
        <v>179</v>
      </c>
      <c r="E308" s="246" t="s">
        <v>19</v>
      </c>
      <c r="F308" s="247" t="s">
        <v>450</v>
      </c>
      <c r="G308" s="245"/>
      <c r="H308" s="248">
        <v>0.94599999999999995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81</v>
      </c>
      <c r="AV308" s="14" t="s">
        <v>81</v>
      </c>
      <c r="AW308" s="14" t="s">
        <v>33</v>
      </c>
      <c r="AX308" s="14" t="s">
        <v>72</v>
      </c>
      <c r="AY308" s="254" t="s">
        <v>166</v>
      </c>
    </row>
    <row r="309" s="13" customFormat="1">
      <c r="A309" s="13"/>
      <c r="B309" s="234"/>
      <c r="C309" s="235"/>
      <c r="D309" s="227" t="s">
        <v>179</v>
      </c>
      <c r="E309" s="236" t="s">
        <v>19</v>
      </c>
      <c r="F309" s="237" t="s">
        <v>451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179</v>
      </c>
      <c r="AU309" s="243" t="s">
        <v>81</v>
      </c>
      <c r="AV309" s="13" t="s">
        <v>79</v>
      </c>
      <c r="AW309" s="13" t="s">
        <v>33</v>
      </c>
      <c r="AX309" s="13" t="s">
        <v>72</v>
      </c>
      <c r="AY309" s="243" t="s">
        <v>166</v>
      </c>
    </row>
    <row r="310" s="14" customFormat="1">
      <c r="A310" s="14"/>
      <c r="B310" s="244"/>
      <c r="C310" s="245"/>
      <c r="D310" s="227" t="s">
        <v>179</v>
      </c>
      <c r="E310" s="246" t="s">
        <v>19</v>
      </c>
      <c r="F310" s="247" t="s">
        <v>452</v>
      </c>
      <c r="G310" s="245"/>
      <c r="H310" s="248">
        <v>1.72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179</v>
      </c>
      <c r="AU310" s="254" t="s">
        <v>81</v>
      </c>
      <c r="AV310" s="14" t="s">
        <v>81</v>
      </c>
      <c r="AW310" s="14" t="s">
        <v>33</v>
      </c>
      <c r="AX310" s="14" t="s">
        <v>72</v>
      </c>
      <c r="AY310" s="254" t="s">
        <v>166</v>
      </c>
    </row>
    <row r="311" s="13" customFormat="1">
      <c r="A311" s="13"/>
      <c r="B311" s="234"/>
      <c r="C311" s="235"/>
      <c r="D311" s="227" t="s">
        <v>179</v>
      </c>
      <c r="E311" s="236" t="s">
        <v>19</v>
      </c>
      <c r="F311" s="237" t="s">
        <v>453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179</v>
      </c>
      <c r="AU311" s="243" t="s">
        <v>81</v>
      </c>
      <c r="AV311" s="13" t="s">
        <v>79</v>
      </c>
      <c r="AW311" s="13" t="s">
        <v>33</v>
      </c>
      <c r="AX311" s="13" t="s">
        <v>72</v>
      </c>
      <c r="AY311" s="243" t="s">
        <v>166</v>
      </c>
    </row>
    <row r="312" s="14" customFormat="1">
      <c r="A312" s="14"/>
      <c r="B312" s="244"/>
      <c r="C312" s="245"/>
      <c r="D312" s="227" t="s">
        <v>179</v>
      </c>
      <c r="E312" s="246" t="s">
        <v>19</v>
      </c>
      <c r="F312" s="247" t="s">
        <v>450</v>
      </c>
      <c r="G312" s="245"/>
      <c r="H312" s="248">
        <v>0.94599999999999995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179</v>
      </c>
      <c r="AU312" s="254" t="s">
        <v>81</v>
      </c>
      <c r="AV312" s="14" t="s">
        <v>81</v>
      </c>
      <c r="AW312" s="14" t="s">
        <v>33</v>
      </c>
      <c r="AX312" s="14" t="s">
        <v>72</v>
      </c>
      <c r="AY312" s="254" t="s">
        <v>166</v>
      </c>
    </row>
    <row r="313" s="15" customFormat="1">
      <c r="A313" s="15"/>
      <c r="B313" s="255"/>
      <c r="C313" s="256"/>
      <c r="D313" s="227" t="s">
        <v>179</v>
      </c>
      <c r="E313" s="257" t="s">
        <v>19</v>
      </c>
      <c r="F313" s="258" t="s">
        <v>181</v>
      </c>
      <c r="G313" s="256"/>
      <c r="H313" s="259">
        <v>3.6120000000000001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5" t="s">
        <v>179</v>
      </c>
      <c r="AU313" s="265" t="s">
        <v>81</v>
      </c>
      <c r="AV313" s="15" t="s">
        <v>182</v>
      </c>
      <c r="AW313" s="15" t="s">
        <v>33</v>
      </c>
      <c r="AX313" s="15" t="s">
        <v>79</v>
      </c>
      <c r="AY313" s="265" t="s">
        <v>166</v>
      </c>
    </row>
    <row r="314" s="2" customFormat="1" ht="16.5" customHeight="1">
      <c r="A314" s="39"/>
      <c r="B314" s="40"/>
      <c r="C314" s="214" t="s">
        <v>454</v>
      </c>
      <c r="D314" s="214" t="s">
        <v>169</v>
      </c>
      <c r="E314" s="215" t="s">
        <v>455</v>
      </c>
      <c r="F314" s="216" t="s">
        <v>456</v>
      </c>
      <c r="G314" s="217" t="s">
        <v>363</v>
      </c>
      <c r="H314" s="218">
        <v>2.3999999999999999</v>
      </c>
      <c r="I314" s="219"/>
      <c r="J314" s="220">
        <f>ROUND(I314*H314,2)</f>
        <v>0</v>
      </c>
      <c r="K314" s="216" t="s">
        <v>173</v>
      </c>
      <c r="L314" s="45"/>
      <c r="M314" s="221" t="s">
        <v>19</v>
      </c>
      <c r="N314" s="222" t="s">
        <v>43</v>
      </c>
      <c r="O314" s="85"/>
      <c r="P314" s="223">
        <f>O314*H314</f>
        <v>0</v>
      </c>
      <c r="Q314" s="223">
        <v>0.00097000000000000005</v>
      </c>
      <c r="R314" s="223">
        <f>Q314*H314</f>
        <v>0.0023280000000000002</v>
      </c>
      <c r="S314" s="223">
        <v>0.0043</v>
      </c>
      <c r="T314" s="224">
        <f>S314*H314</f>
        <v>0.010319999999999999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182</v>
      </c>
      <c r="AT314" s="225" t="s">
        <v>169</v>
      </c>
      <c r="AU314" s="225" t="s">
        <v>81</v>
      </c>
      <c r="AY314" s="18" t="s">
        <v>166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79</v>
      </c>
      <c r="BK314" s="226">
        <f>ROUND(I314*H314,2)</f>
        <v>0</v>
      </c>
      <c r="BL314" s="18" t="s">
        <v>182</v>
      </c>
      <c r="BM314" s="225" t="s">
        <v>457</v>
      </c>
    </row>
    <row r="315" s="2" customFormat="1">
      <c r="A315" s="39"/>
      <c r="B315" s="40"/>
      <c r="C315" s="41"/>
      <c r="D315" s="227" t="s">
        <v>176</v>
      </c>
      <c r="E315" s="41"/>
      <c r="F315" s="228" t="s">
        <v>458</v>
      </c>
      <c r="G315" s="41"/>
      <c r="H315" s="41"/>
      <c r="I315" s="229"/>
      <c r="J315" s="41"/>
      <c r="K315" s="41"/>
      <c r="L315" s="45"/>
      <c r="M315" s="230"/>
      <c r="N315" s="231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176</v>
      </c>
      <c r="AU315" s="18" t="s">
        <v>81</v>
      </c>
    </row>
    <row r="316" s="2" customFormat="1">
      <c r="A316" s="39"/>
      <c r="B316" s="40"/>
      <c r="C316" s="41"/>
      <c r="D316" s="232" t="s">
        <v>177</v>
      </c>
      <c r="E316" s="41"/>
      <c r="F316" s="233" t="s">
        <v>459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177</v>
      </c>
      <c r="AU316" s="18" t="s">
        <v>81</v>
      </c>
    </row>
    <row r="317" s="13" customFormat="1">
      <c r="A317" s="13"/>
      <c r="B317" s="234"/>
      <c r="C317" s="235"/>
      <c r="D317" s="227" t="s">
        <v>179</v>
      </c>
      <c r="E317" s="236" t="s">
        <v>19</v>
      </c>
      <c r="F317" s="237" t="s">
        <v>460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179</v>
      </c>
      <c r="AU317" s="243" t="s">
        <v>81</v>
      </c>
      <c r="AV317" s="13" t="s">
        <v>79</v>
      </c>
      <c r="AW317" s="13" t="s">
        <v>33</v>
      </c>
      <c r="AX317" s="13" t="s">
        <v>72</v>
      </c>
      <c r="AY317" s="243" t="s">
        <v>166</v>
      </c>
    </row>
    <row r="318" s="14" customFormat="1">
      <c r="A318" s="14"/>
      <c r="B318" s="244"/>
      <c r="C318" s="245"/>
      <c r="D318" s="227" t="s">
        <v>179</v>
      </c>
      <c r="E318" s="246" t="s">
        <v>19</v>
      </c>
      <c r="F318" s="247" t="s">
        <v>461</v>
      </c>
      <c r="G318" s="245"/>
      <c r="H318" s="248">
        <v>2.3999999999999999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179</v>
      </c>
      <c r="AU318" s="254" t="s">
        <v>81</v>
      </c>
      <c r="AV318" s="14" t="s">
        <v>81</v>
      </c>
      <c r="AW318" s="14" t="s">
        <v>33</v>
      </c>
      <c r="AX318" s="14" t="s">
        <v>72</v>
      </c>
      <c r="AY318" s="254" t="s">
        <v>166</v>
      </c>
    </row>
    <row r="319" s="15" customFormat="1">
      <c r="A319" s="15"/>
      <c r="B319" s="255"/>
      <c r="C319" s="256"/>
      <c r="D319" s="227" t="s">
        <v>179</v>
      </c>
      <c r="E319" s="257" t="s">
        <v>19</v>
      </c>
      <c r="F319" s="258" t="s">
        <v>181</v>
      </c>
      <c r="G319" s="256"/>
      <c r="H319" s="259">
        <v>2.3999999999999999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179</v>
      </c>
      <c r="AU319" s="265" t="s">
        <v>81</v>
      </c>
      <c r="AV319" s="15" t="s">
        <v>182</v>
      </c>
      <c r="AW319" s="15" t="s">
        <v>33</v>
      </c>
      <c r="AX319" s="15" t="s">
        <v>79</v>
      </c>
      <c r="AY319" s="265" t="s">
        <v>166</v>
      </c>
    </row>
    <row r="320" s="2" customFormat="1" ht="16.5" customHeight="1">
      <c r="A320" s="39"/>
      <c r="B320" s="40"/>
      <c r="C320" s="214" t="s">
        <v>315</v>
      </c>
      <c r="D320" s="214" t="s">
        <v>169</v>
      </c>
      <c r="E320" s="215" t="s">
        <v>462</v>
      </c>
      <c r="F320" s="216" t="s">
        <v>463</v>
      </c>
      <c r="G320" s="217" t="s">
        <v>363</v>
      </c>
      <c r="H320" s="218">
        <v>25.600000000000001</v>
      </c>
      <c r="I320" s="219"/>
      <c r="J320" s="220">
        <f>ROUND(I320*H320,2)</f>
        <v>0</v>
      </c>
      <c r="K320" s="216" t="s">
        <v>173</v>
      </c>
      <c r="L320" s="45"/>
      <c r="M320" s="221" t="s">
        <v>19</v>
      </c>
      <c r="N320" s="222" t="s">
        <v>43</v>
      </c>
      <c r="O320" s="85"/>
      <c r="P320" s="223">
        <f>O320*H320</f>
        <v>0</v>
      </c>
      <c r="Q320" s="223">
        <v>0.00029</v>
      </c>
      <c r="R320" s="223">
        <f>Q320*H320</f>
        <v>0.007424</v>
      </c>
      <c r="S320" s="223">
        <v>0</v>
      </c>
      <c r="T320" s="22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5" t="s">
        <v>182</v>
      </c>
      <c r="AT320" s="225" t="s">
        <v>169</v>
      </c>
      <c r="AU320" s="225" t="s">
        <v>81</v>
      </c>
      <c r="AY320" s="18" t="s">
        <v>166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79</v>
      </c>
      <c r="BK320" s="226">
        <f>ROUND(I320*H320,2)</f>
        <v>0</v>
      </c>
      <c r="BL320" s="18" t="s">
        <v>182</v>
      </c>
      <c r="BM320" s="225" t="s">
        <v>464</v>
      </c>
    </row>
    <row r="321" s="2" customFormat="1">
      <c r="A321" s="39"/>
      <c r="B321" s="40"/>
      <c r="C321" s="41"/>
      <c r="D321" s="227" t="s">
        <v>176</v>
      </c>
      <c r="E321" s="41"/>
      <c r="F321" s="228" t="s">
        <v>465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176</v>
      </c>
      <c r="AU321" s="18" t="s">
        <v>81</v>
      </c>
    </row>
    <row r="322" s="2" customFormat="1">
      <c r="A322" s="39"/>
      <c r="B322" s="40"/>
      <c r="C322" s="41"/>
      <c r="D322" s="232" t="s">
        <v>177</v>
      </c>
      <c r="E322" s="41"/>
      <c r="F322" s="233" t="s">
        <v>466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177</v>
      </c>
      <c r="AU322" s="18" t="s">
        <v>81</v>
      </c>
    </row>
    <row r="323" s="13" customFormat="1">
      <c r="A323" s="13"/>
      <c r="B323" s="234"/>
      <c r="C323" s="235"/>
      <c r="D323" s="227" t="s">
        <v>179</v>
      </c>
      <c r="E323" s="236" t="s">
        <v>19</v>
      </c>
      <c r="F323" s="237" t="s">
        <v>448</v>
      </c>
      <c r="G323" s="235"/>
      <c r="H323" s="236" t="s">
        <v>19</v>
      </c>
      <c r="I323" s="238"/>
      <c r="J323" s="235"/>
      <c r="K323" s="235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81</v>
      </c>
      <c r="AV323" s="13" t="s">
        <v>79</v>
      </c>
      <c r="AW323" s="13" t="s">
        <v>33</v>
      </c>
      <c r="AX323" s="13" t="s">
        <v>72</v>
      </c>
      <c r="AY323" s="243" t="s">
        <v>166</v>
      </c>
    </row>
    <row r="324" s="13" customFormat="1">
      <c r="A324" s="13"/>
      <c r="B324" s="234"/>
      <c r="C324" s="235"/>
      <c r="D324" s="227" t="s">
        <v>179</v>
      </c>
      <c r="E324" s="236" t="s">
        <v>19</v>
      </c>
      <c r="F324" s="237" t="s">
        <v>449</v>
      </c>
      <c r="G324" s="235"/>
      <c r="H324" s="236" t="s">
        <v>19</v>
      </c>
      <c r="I324" s="238"/>
      <c r="J324" s="235"/>
      <c r="K324" s="235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179</v>
      </c>
      <c r="AU324" s="243" t="s">
        <v>81</v>
      </c>
      <c r="AV324" s="13" t="s">
        <v>79</v>
      </c>
      <c r="AW324" s="13" t="s">
        <v>33</v>
      </c>
      <c r="AX324" s="13" t="s">
        <v>72</v>
      </c>
      <c r="AY324" s="243" t="s">
        <v>166</v>
      </c>
    </row>
    <row r="325" s="14" customFormat="1">
      <c r="A325" s="14"/>
      <c r="B325" s="244"/>
      <c r="C325" s="245"/>
      <c r="D325" s="227" t="s">
        <v>179</v>
      </c>
      <c r="E325" s="246" t="s">
        <v>19</v>
      </c>
      <c r="F325" s="247" t="s">
        <v>467</v>
      </c>
      <c r="G325" s="245"/>
      <c r="H325" s="248">
        <v>6.5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81</v>
      </c>
      <c r="AV325" s="14" t="s">
        <v>81</v>
      </c>
      <c r="AW325" s="14" t="s">
        <v>33</v>
      </c>
      <c r="AX325" s="14" t="s">
        <v>72</v>
      </c>
      <c r="AY325" s="254" t="s">
        <v>166</v>
      </c>
    </row>
    <row r="326" s="13" customFormat="1">
      <c r="A326" s="13"/>
      <c r="B326" s="234"/>
      <c r="C326" s="235"/>
      <c r="D326" s="227" t="s">
        <v>179</v>
      </c>
      <c r="E326" s="236" t="s">
        <v>19</v>
      </c>
      <c r="F326" s="237" t="s">
        <v>451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179</v>
      </c>
      <c r="AU326" s="243" t="s">
        <v>81</v>
      </c>
      <c r="AV326" s="13" t="s">
        <v>79</v>
      </c>
      <c r="AW326" s="13" t="s">
        <v>33</v>
      </c>
      <c r="AX326" s="13" t="s">
        <v>72</v>
      </c>
      <c r="AY326" s="243" t="s">
        <v>166</v>
      </c>
    </row>
    <row r="327" s="14" customFormat="1">
      <c r="A327" s="14"/>
      <c r="B327" s="244"/>
      <c r="C327" s="245"/>
      <c r="D327" s="227" t="s">
        <v>179</v>
      </c>
      <c r="E327" s="246" t="s">
        <v>19</v>
      </c>
      <c r="F327" s="247" t="s">
        <v>468</v>
      </c>
      <c r="G327" s="245"/>
      <c r="H327" s="248">
        <v>12.6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81</v>
      </c>
      <c r="AV327" s="14" t="s">
        <v>81</v>
      </c>
      <c r="AW327" s="14" t="s">
        <v>33</v>
      </c>
      <c r="AX327" s="14" t="s">
        <v>72</v>
      </c>
      <c r="AY327" s="254" t="s">
        <v>166</v>
      </c>
    </row>
    <row r="328" s="13" customFormat="1">
      <c r="A328" s="13"/>
      <c r="B328" s="234"/>
      <c r="C328" s="235"/>
      <c r="D328" s="227" t="s">
        <v>179</v>
      </c>
      <c r="E328" s="236" t="s">
        <v>19</v>
      </c>
      <c r="F328" s="237" t="s">
        <v>453</v>
      </c>
      <c r="G328" s="235"/>
      <c r="H328" s="236" t="s">
        <v>19</v>
      </c>
      <c r="I328" s="238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179</v>
      </c>
      <c r="AU328" s="243" t="s">
        <v>81</v>
      </c>
      <c r="AV328" s="13" t="s">
        <v>79</v>
      </c>
      <c r="AW328" s="13" t="s">
        <v>33</v>
      </c>
      <c r="AX328" s="13" t="s">
        <v>72</v>
      </c>
      <c r="AY328" s="243" t="s">
        <v>166</v>
      </c>
    </row>
    <row r="329" s="14" customFormat="1">
      <c r="A329" s="14"/>
      <c r="B329" s="244"/>
      <c r="C329" s="245"/>
      <c r="D329" s="227" t="s">
        <v>179</v>
      </c>
      <c r="E329" s="246" t="s">
        <v>19</v>
      </c>
      <c r="F329" s="247" t="s">
        <v>467</v>
      </c>
      <c r="G329" s="245"/>
      <c r="H329" s="248">
        <v>6.5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179</v>
      </c>
      <c r="AU329" s="254" t="s">
        <v>81</v>
      </c>
      <c r="AV329" s="14" t="s">
        <v>81</v>
      </c>
      <c r="AW329" s="14" t="s">
        <v>33</v>
      </c>
      <c r="AX329" s="14" t="s">
        <v>72</v>
      </c>
      <c r="AY329" s="254" t="s">
        <v>166</v>
      </c>
    </row>
    <row r="330" s="15" customFormat="1">
      <c r="A330" s="15"/>
      <c r="B330" s="255"/>
      <c r="C330" s="256"/>
      <c r="D330" s="227" t="s">
        <v>179</v>
      </c>
      <c r="E330" s="257" t="s">
        <v>19</v>
      </c>
      <c r="F330" s="258" t="s">
        <v>181</v>
      </c>
      <c r="G330" s="256"/>
      <c r="H330" s="259">
        <v>25.600000000000001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5" t="s">
        <v>179</v>
      </c>
      <c r="AU330" s="265" t="s">
        <v>81</v>
      </c>
      <c r="AV330" s="15" t="s">
        <v>182</v>
      </c>
      <c r="AW330" s="15" t="s">
        <v>33</v>
      </c>
      <c r="AX330" s="15" t="s">
        <v>79</v>
      </c>
      <c r="AY330" s="265" t="s">
        <v>166</v>
      </c>
    </row>
    <row r="331" s="2" customFormat="1" ht="16.5" customHeight="1">
      <c r="A331" s="39"/>
      <c r="B331" s="40"/>
      <c r="C331" s="214" t="s">
        <v>469</v>
      </c>
      <c r="D331" s="214" t="s">
        <v>169</v>
      </c>
      <c r="E331" s="215" t="s">
        <v>470</v>
      </c>
      <c r="F331" s="216" t="s">
        <v>471</v>
      </c>
      <c r="G331" s="217" t="s">
        <v>472</v>
      </c>
      <c r="H331" s="218">
        <v>30</v>
      </c>
      <c r="I331" s="219"/>
      <c r="J331" s="220">
        <f>ROUND(I331*H331,2)</f>
        <v>0</v>
      </c>
      <c r="K331" s="216" t="s">
        <v>19</v>
      </c>
      <c r="L331" s="45"/>
      <c r="M331" s="221" t="s">
        <v>19</v>
      </c>
      <c r="N331" s="222" t="s">
        <v>43</v>
      </c>
      <c r="O331" s="85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5" t="s">
        <v>182</v>
      </c>
      <c r="AT331" s="225" t="s">
        <v>169</v>
      </c>
      <c r="AU331" s="225" t="s">
        <v>81</v>
      </c>
      <c r="AY331" s="18" t="s">
        <v>166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79</v>
      </c>
      <c r="BK331" s="226">
        <f>ROUND(I331*H331,2)</f>
        <v>0</v>
      </c>
      <c r="BL331" s="18" t="s">
        <v>182</v>
      </c>
      <c r="BM331" s="225" t="s">
        <v>473</v>
      </c>
    </row>
    <row r="332" s="2" customFormat="1">
      <c r="A332" s="39"/>
      <c r="B332" s="40"/>
      <c r="C332" s="41"/>
      <c r="D332" s="227" t="s">
        <v>176</v>
      </c>
      <c r="E332" s="41"/>
      <c r="F332" s="228" t="s">
        <v>471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176</v>
      </c>
      <c r="AU332" s="18" t="s">
        <v>81</v>
      </c>
    </row>
    <row r="333" s="13" customFormat="1">
      <c r="A333" s="13"/>
      <c r="B333" s="234"/>
      <c r="C333" s="235"/>
      <c r="D333" s="227" t="s">
        <v>179</v>
      </c>
      <c r="E333" s="236" t="s">
        <v>19</v>
      </c>
      <c r="F333" s="237" t="s">
        <v>474</v>
      </c>
      <c r="G333" s="235"/>
      <c r="H333" s="236" t="s">
        <v>19</v>
      </c>
      <c r="I333" s="238"/>
      <c r="J333" s="235"/>
      <c r="K333" s="235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179</v>
      </c>
      <c r="AU333" s="243" t="s">
        <v>81</v>
      </c>
      <c r="AV333" s="13" t="s">
        <v>79</v>
      </c>
      <c r="AW333" s="13" t="s">
        <v>33</v>
      </c>
      <c r="AX333" s="13" t="s">
        <v>72</v>
      </c>
      <c r="AY333" s="243" t="s">
        <v>166</v>
      </c>
    </row>
    <row r="334" s="14" customFormat="1">
      <c r="A334" s="14"/>
      <c r="B334" s="244"/>
      <c r="C334" s="245"/>
      <c r="D334" s="227" t="s">
        <v>179</v>
      </c>
      <c r="E334" s="246" t="s">
        <v>19</v>
      </c>
      <c r="F334" s="247" t="s">
        <v>315</v>
      </c>
      <c r="G334" s="245"/>
      <c r="H334" s="248">
        <v>30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179</v>
      </c>
      <c r="AU334" s="254" t="s">
        <v>81</v>
      </c>
      <c r="AV334" s="14" t="s">
        <v>81</v>
      </c>
      <c r="AW334" s="14" t="s">
        <v>33</v>
      </c>
      <c r="AX334" s="14" t="s">
        <v>72</v>
      </c>
      <c r="AY334" s="254" t="s">
        <v>166</v>
      </c>
    </row>
    <row r="335" s="15" customFormat="1">
      <c r="A335" s="15"/>
      <c r="B335" s="255"/>
      <c r="C335" s="256"/>
      <c r="D335" s="227" t="s">
        <v>179</v>
      </c>
      <c r="E335" s="257" t="s">
        <v>19</v>
      </c>
      <c r="F335" s="258" t="s">
        <v>181</v>
      </c>
      <c r="G335" s="256"/>
      <c r="H335" s="259">
        <v>30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5" t="s">
        <v>179</v>
      </c>
      <c r="AU335" s="265" t="s">
        <v>81</v>
      </c>
      <c r="AV335" s="15" t="s">
        <v>182</v>
      </c>
      <c r="AW335" s="15" t="s">
        <v>33</v>
      </c>
      <c r="AX335" s="15" t="s">
        <v>79</v>
      </c>
      <c r="AY335" s="265" t="s">
        <v>166</v>
      </c>
    </row>
    <row r="336" s="2" customFormat="1" ht="16.5" customHeight="1">
      <c r="A336" s="39"/>
      <c r="B336" s="40"/>
      <c r="C336" s="214" t="s">
        <v>475</v>
      </c>
      <c r="D336" s="214" t="s">
        <v>169</v>
      </c>
      <c r="E336" s="215" t="s">
        <v>476</v>
      </c>
      <c r="F336" s="216" t="s">
        <v>477</v>
      </c>
      <c r="G336" s="217" t="s">
        <v>478</v>
      </c>
      <c r="H336" s="218">
        <v>2.3999999999999999</v>
      </c>
      <c r="I336" s="219"/>
      <c r="J336" s="220">
        <f>ROUND(I336*H336,2)</f>
        <v>0</v>
      </c>
      <c r="K336" s="216" t="s">
        <v>19</v>
      </c>
      <c r="L336" s="45"/>
      <c r="M336" s="221" t="s">
        <v>19</v>
      </c>
      <c r="N336" s="222" t="s">
        <v>43</v>
      </c>
      <c r="O336" s="85"/>
      <c r="P336" s="223">
        <f>O336*H336</f>
        <v>0</v>
      </c>
      <c r="Q336" s="223">
        <v>0.0050000000000000001</v>
      </c>
      <c r="R336" s="223">
        <f>Q336*H336</f>
        <v>0.012</v>
      </c>
      <c r="S336" s="223">
        <v>0</v>
      </c>
      <c r="T336" s="224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5" t="s">
        <v>182</v>
      </c>
      <c r="AT336" s="225" t="s">
        <v>169</v>
      </c>
      <c r="AU336" s="225" t="s">
        <v>81</v>
      </c>
      <c r="AY336" s="18" t="s">
        <v>166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79</v>
      </c>
      <c r="BK336" s="226">
        <f>ROUND(I336*H336,2)</f>
        <v>0</v>
      </c>
      <c r="BL336" s="18" t="s">
        <v>182</v>
      </c>
      <c r="BM336" s="225" t="s">
        <v>479</v>
      </c>
    </row>
    <row r="337" s="2" customFormat="1">
      <c r="A337" s="39"/>
      <c r="B337" s="40"/>
      <c r="C337" s="41"/>
      <c r="D337" s="227" t="s">
        <v>176</v>
      </c>
      <c r="E337" s="41"/>
      <c r="F337" s="228" t="s">
        <v>477</v>
      </c>
      <c r="G337" s="41"/>
      <c r="H337" s="41"/>
      <c r="I337" s="229"/>
      <c r="J337" s="41"/>
      <c r="K337" s="41"/>
      <c r="L337" s="45"/>
      <c r="M337" s="230"/>
      <c r="N337" s="231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176</v>
      </c>
      <c r="AU337" s="18" t="s">
        <v>81</v>
      </c>
    </row>
    <row r="338" s="13" customFormat="1">
      <c r="A338" s="13"/>
      <c r="B338" s="234"/>
      <c r="C338" s="235"/>
      <c r="D338" s="227" t="s">
        <v>179</v>
      </c>
      <c r="E338" s="236" t="s">
        <v>19</v>
      </c>
      <c r="F338" s="237" t="s">
        <v>460</v>
      </c>
      <c r="G338" s="235"/>
      <c r="H338" s="236" t="s">
        <v>19</v>
      </c>
      <c r="I338" s="238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179</v>
      </c>
      <c r="AU338" s="243" t="s">
        <v>81</v>
      </c>
      <c r="AV338" s="13" t="s">
        <v>79</v>
      </c>
      <c r="AW338" s="13" t="s">
        <v>33</v>
      </c>
      <c r="AX338" s="13" t="s">
        <v>72</v>
      </c>
      <c r="AY338" s="243" t="s">
        <v>166</v>
      </c>
    </row>
    <row r="339" s="14" customFormat="1">
      <c r="A339" s="14"/>
      <c r="B339" s="244"/>
      <c r="C339" s="245"/>
      <c r="D339" s="227" t="s">
        <v>179</v>
      </c>
      <c r="E339" s="246" t="s">
        <v>19</v>
      </c>
      <c r="F339" s="247" t="s">
        <v>461</v>
      </c>
      <c r="G339" s="245"/>
      <c r="H339" s="248">
        <v>2.3999999999999999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179</v>
      </c>
      <c r="AU339" s="254" t="s">
        <v>81</v>
      </c>
      <c r="AV339" s="14" t="s">
        <v>81</v>
      </c>
      <c r="AW339" s="14" t="s">
        <v>33</v>
      </c>
      <c r="AX339" s="14" t="s">
        <v>72</v>
      </c>
      <c r="AY339" s="254" t="s">
        <v>166</v>
      </c>
    </row>
    <row r="340" s="15" customFormat="1">
      <c r="A340" s="15"/>
      <c r="B340" s="255"/>
      <c r="C340" s="256"/>
      <c r="D340" s="227" t="s">
        <v>179</v>
      </c>
      <c r="E340" s="257" t="s">
        <v>19</v>
      </c>
      <c r="F340" s="258" t="s">
        <v>181</v>
      </c>
      <c r="G340" s="256"/>
      <c r="H340" s="259">
        <v>2.3999999999999999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179</v>
      </c>
      <c r="AU340" s="265" t="s">
        <v>81</v>
      </c>
      <c r="AV340" s="15" t="s">
        <v>182</v>
      </c>
      <c r="AW340" s="15" t="s">
        <v>33</v>
      </c>
      <c r="AX340" s="15" t="s">
        <v>79</v>
      </c>
      <c r="AY340" s="265" t="s">
        <v>166</v>
      </c>
    </row>
    <row r="341" s="2" customFormat="1" ht="21.75" customHeight="1">
      <c r="A341" s="39"/>
      <c r="B341" s="40"/>
      <c r="C341" s="214" t="s">
        <v>480</v>
      </c>
      <c r="D341" s="214" t="s">
        <v>169</v>
      </c>
      <c r="E341" s="215" t="s">
        <v>481</v>
      </c>
      <c r="F341" s="216" t="s">
        <v>482</v>
      </c>
      <c r="G341" s="217" t="s">
        <v>388</v>
      </c>
      <c r="H341" s="218">
        <v>2</v>
      </c>
      <c r="I341" s="219"/>
      <c r="J341" s="220">
        <f>ROUND(I341*H341,2)</f>
        <v>0</v>
      </c>
      <c r="K341" s="216" t="s">
        <v>19</v>
      </c>
      <c r="L341" s="45"/>
      <c r="M341" s="221" t="s">
        <v>19</v>
      </c>
      <c r="N341" s="222" t="s">
        <v>43</v>
      </c>
      <c r="O341" s="85"/>
      <c r="P341" s="223">
        <f>O341*H341</f>
        <v>0</v>
      </c>
      <c r="Q341" s="223">
        <v>0.050000000000000003</v>
      </c>
      <c r="R341" s="223">
        <f>Q341*H341</f>
        <v>0.10000000000000001</v>
      </c>
      <c r="S341" s="223">
        <v>0</v>
      </c>
      <c r="T341" s="22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182</v>
      </c>
      <c r="AT341" s="225" t="s">
        <v>169</v>
      </c>
      <c r="AU341" s="225" t="s">
        <v>81</v>
      </c>
      <c r="AY341" s="18" t="s">
        <v>166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79</v>
      </c>
      <c r="BK341" s="226">
        <f>ROUND(I341*H341,2)</f>
        <v>0</v>
      </c>
      <c r="BL341" s="18" t="s">
        <v>182</v>
      </c>
      <c r="BM341" s="225" t="s">
        <v>483</v>
      </c>
    </row>
    <row r="342" s="2" customFormat="1">
      <c r="A342" s="39"/>
      <c r="B342" s="40"/>
      <c r="C342" s="41"/>
      <c r="D342" s="227" t="s">
        <v>176</v>
      </c>
      <c r="E342" s="41"/>
      <c r="F342" s="228" t="s">
        <v>482</v>
      </c>
      <c r="G342" s="41"/>
      <c r="H342" s="41"/>
      <c r="I342" s="229"/>
      <c r="J342" s="41"/>
      <c r="K342" s="41"/>
      <c r="L342" s="45"/>
      <c r="M342" s="230"/>
      <c r="N342" s="231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176</v>
      </c>
      <c r="AU342" s="18" t="s">
        <v>81</v>
      </c>
    </row>
    <row r="343" s="13" customFormat="1">
      <c r="A343" s="13"/>
      <c r="B343" s="234"/>
      <c r="C343" s="235"/>
      <c r="D343" s="227" t="s">
        <v>179</v>
      </c>
      <c r="E343" s="236" t="s">
        <v>19</v>
      </c>
      <c r="F343" s="237" t="s">
        <v>484</v>
      </c>
      <c r="G343" s="235"/>
      <c r="H343" s="236" t="s">
        <v>19</v>
      </c>
      <c r="I343" s="238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179</v>
      </c>
      <c r="AU343" s="243" t="s">
        <v>81</v>
      </c>
      <c r="AV343" s="13" t="s">
        <v>79</v>
      </c>
      <c r="AW343" s="13" t="s">
        <v>33</v>
      </c>
      <c r="AX343" s="13" t="s">
        <v>72</v>
      </c>
      <c r="AY343" s="243" t="s">
        <v>166</v>
      </c>
    </row>
    <row r="344" s="14" customFormat="1">
      <c r="A344" s="14"/>
      <c r="B344" s="244"/>
      <c r="C344" s="245"/>
      <c r="D344" s="227" t="s">
        <v>179</v>
      </c>
      <c r="E344" s="246" t="s">
        <v>19</v>
      </c>
      <c r="F344" s="247" t="s">
        <v>81</v>
      </c>
      <c r="G344" s="245"/>
      <c r="H344" s="248">
        <v>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179</v>
      </c>
      <c r="AU344" s="254" t="s">
        <v>81</v>
      </c>
      <c r="AV344" s="14" t="s">
        <v>81</v>
      </c>
      <c r="AW344" s="14" t="s">
        <v>33</v>
      </c>
      <c r="AX344" s="14" t="s">
        <v>72</v>
      </c>
      <c r="AY344" s="254" t="s">
        <v>166</v>
      </c>
    </row>
    <row r="345" s="15" customFormat="1">
      <c r="A345" s="15"/>
      <c r="B345" s="255"/>
      <c r="C345" s="256"/>
      <c r="D345" s="227" t="s">
        <v>179</v>
      </c>
      <c r="E345" s="257" t="s">
        <v>19</v>
      </c>
      <c r="F345" s="258" t="s">
        <v>181</v>
      </c>
      <c r="G345" s="256"/>
      <c r="H345" s="259">
        <v>2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179</v>
      </c>
      <c r="AU345" s="265" t="s">
        <v>81</v>
      </c>
      <c r="AV345" s="15" t="s">
        <v>182</v>
      </c>
      <c r="AW345" s="15" t="s">
        <v>33</v>
      </c>
      <c r="AX345" s="15" t="s">
        <v>79</v>
      </c>
      <c r="AY345" s="265" t="s">
        <v>166</v>
      </c>
    </row>
    <row r="346" s="12" customFormat="1" ht="22.8" customHeight="1">
      <c r="A346" s="12"/>
      <c r="B346" s="198"/>
      <c r="C346" s="199"/>
      <c r="D346" s="200" t="s">
        <v>71</v>
      </c>
      <c r="E346" s="212" t="s">
        <v>485</v>
      </c>
      <c r="F346" s="212" t="s">
        <v>486</v>
      </c>
      <c r="G346" s="199"/>
      <c r="H346" s="199"/>
      <c r="I346" s="202"/>
      <c r="J346" s="213">
        <f>BK346</f>
        <v>0</v>
      </c>
      <c r="K346" s="199"/>
      <c r="L346" s="204"/>
      <c r="M346" s="205"/>
      <c r="N346" s="206"/>
      <c r="O346" s="206"/>
      <c r="P346" s="207">
        <f>SUM(P347:P359)</f>
        <v>0</v>
      </c>
      <c r="Q346" s="206"/>
      <c r="R346" s="207">
        <f>SUM(R347:R359)</f>
        <v>0</v>
      </c>
      <c r="S346" s="206"/>
      <c r="T346" s="208">
        <f>SUM(T347:T359)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9" t="s">
        <v>79</v>
      </c>
      <c r="AT346" s="210" t="s">
        <v>71</v>
      </c>
      <c r="AU346" s="210" t="s">
        <v>79</v>
      </c>
      <c r="AY346" s="209" t="s">
        <v>166</v>
      </c>
      <c r="BK346" s="211">
        <f>SUM(BK347:BK359)</f>
        <v>0</v>
      </c>
    </row>
    <row r="347" s="2" customFormat="1" ht="16.5" customHeight="1">
      <c r="A347" s="39"/>
      <c r="B347" s="40"/>
      <c r="C347" s="214" t="s">
        <v>487</v>
      </c>
      <c r="D347" s="214" t="s">
        <v>169</v>
      </c>
      <c r="E347" s="215" t="s">
        <v>488</v>
      </c>
      <c r="F347" s="216" t="s">
        <v>489</v>
      </c>
      <c r="G347" s="217" t="s">
        <v>490</v>
      </c>
      <c r="H347" s="218">
        <v>8.6790000000000003</v>
      </c>
      <c r="I347" s="219"/>
      <c r="J347" s="220">
        <f>ROUND(I347*H347,2)</f>
        <v>0</v>
      </c>
      <c r="K347" s="216" t="s">
        <v>173</v>
      </c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182</v>
      </c>
      <c r="AT347" s="225" t="s">
        <v>169</v>
      </c>
      <c r="AU347" s="225" t="s">
        <v>81</v>
      </c>
      <c r="AY347" s="18" t="s">
        <v>166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79</v>
      </c>
      <c r="BK347" s="226">
        <f>ROUND(I347*H347,2)</f>
        <v>0</v>
      </c>
      <c r="BL347" s="18" t="s">
        <v>182</v>
      </c>
      <c r="BM347" s="225" t="s">
        <v>491</v>
      </c>
    </row>
    <row r="348" s="2" customFormat="1">
      <c r="A348" s="39"/>
      <c r="B348" s="40"/>
      <c r="C348" s="41"/>
      <c r="D348" s="227" t="s">
        <v>176</v>
      </c>
      <c r="E348" s="41"/>
      <c r="F348" s="228" t="s">
        <v>492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176</v>
      </c>
      <c r="AU348" s="18" t="s">
        <v>81</v>
      </c>
    </row>
    <row r="349" s="2" customFormat="1">
      <c r="A349" s="39"/>
      <c r="B349" s="40"/>
      <c r="C349" s="41"/>
      <c r="D349" s="232" t="s">
        <v>177</v>
      </c>
      <c r="E349" s="41"/>
      <c r="F349" s="233" t="s">
        <v>493</v>
      </c>
      <c r="G349" s="41"/>
      <c r="H349" s="41"/>
      <c r="I349" s="229"/>
      <c r="J349" s="41"/>
      <c r="K349" s="41"/>
      <c r="L349" s="45"/>
      <c r="M349" s="230"/>
      <c r="N349" s="231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177</v>
      </c>
      <c r="AU349" s="18" t="s">
        <v>81</v>
      </c>
    </row>
    <row r="350" s="2" customFormat="1" ht="16.5" customHeight="1">
      <c r="A350" s="39"/>
      <c r="B350" s="40"/>
      <c r="C350" s="214" t="s">
        <v>494</v>
      </c>
      <c r="D350" s="214" t="s">
        <v>169</v>
      </c>
      <c r="E350" s="215" t="s">
        <v>495</v>
      </c>
      <c r="F350" s="216" t="s">
        <v>496</v>
      </c>
      <c r="G350" s="217" t="s">
        <v>490</v>
      </c>
      <c r="H350" s="218">
        <v>8.6790000000000003</v>
      </c>
      <c r="I350" s="219"/>
      <c r="J350" s="220">
        <f>ROUND(I350*H350,2)</f>
        <v>0</v>
      </c>
      <c r="K350" s="216" t="s">
        <v>173</v>
      </c>
      <c r="L350" s="45"/>
      <c r="M350" s="221" t="s">
        <v>19</v>
      </c>
      <c r="N350" s="222" t="s">
        <v>43</v>
      </c>
      <c r="O350" s="85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5" t="s">
        <v>182</v>
      </c>
      <c r="AT350" s="225" t="s">
        <v>169</v>
      </c>
      <c r="AU350" s="225" t="s">
        <v>81</v>
      </c>
      <c r="AY350" s="18" t="s">
        <v>166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79</v>
      </c>
      <c r="BK350" s="226">
        <f>ROUND(I350*H350,2)</f>
        <v>0</v>
      </c>
      <c r="BL350" s="18" t="s">
        <v>182</v>
      </c>
      <c r="BM350" s="225" t="s">
        <v>497</v>
      </c>
    </row>
    <row r="351" s="2" customFormat="1">
      <c r="A351" s="39"/>
      <c r="B351" s="40"/>
      <c r="C351" s="41"/>
      <c r="D351" s="227" t="s">
        <v>176</v>
      </c>
      <c r="E351" s="41"/>
      <c r="F351" s="228" t="s">
        <v>498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176</v>
      </c>
      <c r="AU351" s="18" t="s">
        <v>81</v>
      </c>
    </row>
    <row r="352" s="2" customFormat="1">
      <c r="A352" s="39"/>
      <c r="B352" s="40"/>
      <c r="C352" s="41"/>
      <c r="D352" s="232" t="s">
        <v>177</v>
      </c>
      <c r="E352" s="41"/>
      <c r="F352" s="233" t="s">
        <v>499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177</v>
      </c>
      <c r="AU352" s="18" t="s">
        <v>81</v>
      </c>
    </row>
    <row r="353" s="2" customFormat="1" ht="16.5" customHeight="1">
      <c r="A353" s="39"/>
      <c r="B353" s="40"/>
      <c r="C353" s="214" t="s">
        <v>500</v>
      </c>
      <c r="D353" s="214" t="s">
        <v>169</v>
      </c>
      <c r="E353" s="215" t="s">
        <v>501</v>
      </c>
      <c r="F353" s="216" t="s">
        <v>502</v>
      </c>
      <c r="G353" s="217" t="s">
        <v>490</v>
      </c>
      <c r="H353" s="218">
        <v>164.90100000000001</v>
      </c>
      <c r="I353" s="219"/>
      <c r="J353" s="220">
        <f>ROUND(I353*H353,2)</f>
        <v>0</v>
      </c>
      <c r="K353" s="216" t="s">
        <v>173</v>
      </c>
      <c r="L353" s="45"/>
      <c r="M353" s="221" t="s">
        <v>19</v>
      </c>
      <c r="N353" s="222" t="s">
        <v>43</v>
      </c>
      <c r="O353" s="85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5" t="s">
        <v>182</v>
      </c>
      <c r="AT353" s="225" t="s">
        <v>169</v>
      </c>
      <c r="AU353" s="225" t="s">
        <v>81</v>
      </c>
      <c r="AY353" s="18" t="s">
        <v>166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8" t="s">
        <v>79</v>
      </c>
      <c r="BK353" s="226">
        <f>ROUND(I353*H353,2)</f>
        <v>0</v>
      </c>
      <c r="BL353" s="18" t="s">
        <v>182</v>
      </c>
      <c r="BM353" s="225" t="s">
        <v>503</v>
      </c>
    </row>
    <row r="354" s="2" customFormat="1">
      <c r="A354" s="39"/>
      <c r="B354" s="40"/>
      <c r="C354" s="41"/>
      <c r="D354" s="227" t="s">
        <v>176</v>
      </c>
      <c r="E354" s="41"/>
      <c r="F354" s="228" t="s">
        <v>504</v>
      </c>
      <c r="G354" s="41"/>
      <c r="H354" s="41"/>
      <c r="I354" s="229"/>
      <c r="J354" s="41"/>
      <c r="K354" s="41"/>
      <c r="L354" s="45"/>
      <c r="M354" s="230"/>
      <c r="N354" s="231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176</v>
      </c>
      <c r="AU354" s="18" t="s">
        <v>81</v>
      </c>
    </row>
    <row r="355" s="2" customFormat="1">
      <c r="A355" s="39"/>
      <c r="B355" s="40"/>
      <c r="C355" s="41"/>
      <c r="D355" s="232" t="s">
        <v>177</v>
      </c>
      <c r="E355" s="41"/>
      <c r="F355" s="233" t="s">
        <v>505</v>
      </c>
      <c r="G355" s="41"/>
      <c r="H355" s="41"/>
      <c r="I355" s="229"/>
      <c r="J355" s="41"/>
      <c r="K355" s="41"/>
      <c r="L355" s="45"/>
      <c r="M355" s="230"/>
      <c r="N355" s="231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177</v>
      </c>
      <c r="AU355" s="18" t="s">
        <v>81</v>
      </c>
    </row>
    <row r="356" s="14" customFormat="1">
      <c r="A356" s="14"/>
      <c r="B356" s="244"/>
      <c r="C356" s="245"/>
      <c r="D356" s="227" t="s">
        <v>179</v>
      </c>
      <c r="E356" s="245"/>
      <c r="F356" s="247" t="s">
        <v>506</v>
      </c>
      <c r="G356" s="245"/>
      <c r="H356" s="248">
        <v>164.90100000000001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179</v>
      </c>
      <c r="AU356" s="254" t="s">
        <v>81</v>
      </c>
      <c r="AV356" s="14" t="s">
        <v>81</v>
      </c>
      <c r="AW356" s="14" t="s">
        <v>4</v>
      </c>
      <c r="AX356" s="14" t="s">
        <v>79</v>
      </c>
      <c r="AY356" s="254" t="s">
        <v>166</v>
      </c>
    </row>
    <row r="357" s="2" customFormat="1" ht="21.75" customHeight="1">
      <c r="A357" s="39"/>
      <c r="B357" s="40"/>
      <c r="C357" s="214" t="s">
        <v>507</v>
      </c>
      <c r="D357" s="214" t="s">
        <v>169</v>
      </c>
      <c r="E357" s="215" t="s">
        <v>508</v>
      </c>
      <c r="F357" s="216" t="s">
        <v>509</v>
      </c>
      <c r="G357" s="217" t="s">
        <v>490</v>
      </c>
      <c r="H357" s="218">
        <v>8.6790000000000003</v>
      </c>
      <c r="I357" s="219"/>
      <c r="J357" s="220">
        <f>ROUND(I357*H357,2)</f>
        <v>0</v>
      </c>
      <c r="K357" s="216" t="s">
        <v>173</v>
      </c>
      <c r="L357" s="45"/>
      <c r="M357" s="221" t="s">
        <v>19</v>
      </c>
      <c r="N357" s="222" t="s">
        <v>43</v>
      </c>
      <c r="O357" s="85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182</v>
      </c>
      <c r="AT357" s="225" t="s">
        <v>169</v>
      </c>
      <c r="AU357" s="225" t="s">
        <v>81</v>
      </c>
      <c r="AY357" s="18" t="s">
        <v>166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79</v>
      </c>
      <c r="BK357" s="226">
        <f>ROUND(I357*H357,2)</f>
        <v>0</v>
      </c>
      <c r="BL357" s="18" t="s">
        <v>182</v>
      </c>
      <c r="BM357" s="225" t="s">
        <v>510</v>
      </c>
    </row>
    <row r="358" s="2" customFormat="1">
      <c r="A358" s="39"/>
      <c r="B358" s="40"/>
      <c r="C358" s="41"/>
      <c r="D358" s="227" t="s">
        <v>176</v>
      </c>
      <c r="E358" s="41"/>
      <c r="F358" s="228" t="s">
        <v>511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176</v>
      </c>
      <c r="AU358" s="18" t="s">
        <v>81</v>
      </c>
    </row>
    <row r="359" s="2" customFormat="1">
      <c r="A359" s="39"/>
      <c r="B359" s="40"/>
      <c r="C359" s="41"/>
      <c r="D359" s="232" t="s">
        <v>177</v>
      </c>
      <c r="E359" s="41"/>
      <c r="F359" s="233" t="s">
        <v>512</v>
      </c>
      <c r="G359" s="41"/>
      <c r="H359" s="41"/>
      <c r="I359" s="229"/>
      <c r="J359" s="41"/>
      <c r="K359" s="41"/>
      <c r="L359" s="45"/>
      <c r="M359" s="230"/>
      <c r="N359" s="231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177</v>
      </c>
      <c r="AU359" s="18" t="s">
        <v>81</v>
      </c>
    </row>
    <row r="360" s="12" customFormat="1" ht="22.8" customHeight="1">
      <c r="A360" s="12"/>
      <c r="B360" s="198"/>
      <c r="C360" s="199"/>
      <c r="D360" s="200" t="s">
        <v>71</v>
      </c>
      <c r="E360" s="212" t="s">
        <v>513</v>
      </c>
      <c r="F360" s="212" t="s">
        <v>514</v>
      </c>
      <c r="G360" s="199"/>
      <c r="H360" s="199"/>
      <c r="I360" s="202"/>
      <c r="J360" s="213">
        <f>BK360</f>
        <v>0</v>
      </c>
      <c r="K360" s="199"/>
      <c r="L360" s="204"/>
      <c r="M360" s="205"/>
      <c r="N360" s="206"/>
      <c r="O360" s="206"/>
      <c r="P360" s="207">
        <f>SUM(P361:P363)</f>
        <v>0</v>
      </c>
      <c r="Q360" s="206"/>
      <c r="R360" s="207">
        <f>SUM(R361:R363)</f>
        <v>0</v>
      </c>
      <c r="S360" s="206"/>
      <c r="T360" s="208">
        <f>SUM(T361:T363)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9" t="s">
        <v>79</v>
      </c>
      <c r="AT360" s="210" t="s">
        <v>71</v>
      </c>
      <c r="AU360" s="210" t="s">
        <v>79</v>
      </c>
      <c r="AY360" s="209" t="s">
        <v>166</v>
      </c>
      <c r="BK360" s="211">
        <f>SUM(BK361:BK363)</f>
        <v>0</v>
      </c>
    </row>
    <row r="361" s="2" customFormat="1" ht="16.5" customHeight="1">
      <c r="A361" s="39"/>
      <c r="B361" s="40"/>
      <c r="C361" s="214" t="s">
        <v>515</v>
      </c>
      <c r="D361" s="214" t="s">
        <v>169</v>
      </c>
      <c r="E361" s="215" t="s">
        <v>516</v>
      </c>
      <c r="F361" s="216" t="s">
        <v>517</v>
      </c>
      <c r="G361" s="217" t="s">
        <v>490</v>
      </c>
      <c r="H361" s="218">
        <v>55.597000000000001</v>
      </c>
      <c r="I361" s="219"/>
      <c r="J361" s="220">
        <f>ROUND(I361*H361,2)</f>
        <v>0</v>
      </c>
      <c r="K361" s="216" t="s">
        <v>173</v>
      </c>
      <c r="L361" s="45"/>
      <c r="M361" s="221" t="s">
        <v>19</v>
      </c>
      <c r="N361" s="222" t="s">
        <v>43</v>
      </c>
      <c r="O361" s="85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5" t="s">
        <v>182</v>
      </c>
      <c r="AT361" s="225" t="s">
        <v>169</v>
      </c>
      <c r="AU361" s="225" t="s">
        <v>81</v>
      </c>
      <c r="AY361" s="18" t="s">
        <v>166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8" t="s">
        <v>79</v>
      </c>
      <c r="BK361" s="226">
        <f>ROUND(I361*H361,2)</f>
        <v>0</v>
      </c>
      <c r="BL361" s="18" t="s">
        <v>182</v>
      </c>
      <c r="BM361" s="225" t="s">
        <v>518</v>
      </c>
    </row>
    <row r="362" s="2" customFormat="1">
      <c r="A362" s="39"/>
      <c r="B362" s="40"/>
      <c r="C362" s="41"/>
      <c r="D362" s="227" t="s">
        <v>176</v>
      </c>
      <c r="E362" s="41"/>
      <c r="F362" s="228" t="s">
        <v>519</v>
      </c>
      <c r="G362" s="41"/>
      <c r="H362" s="41"/>
      <c r="I362" s="229"/>
      <c r="J362" s="41"/>
      <c r="K362" s="41"/>
      <c r="L362" s="45"/>
      <c r="M362" s="230"/>
      <c r="N362" s="231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176</v>
      </c>
      <c r="AU362" s="18" t="s">
        <v>81</v>
      </c>
    </row>
    <row r="363" s="2" customFormat="1">
      <c r="A363" s="39"/>
      <c r="B363" s="40"/>
      <c r="C363" s="41"/>
      <c r="D363" s="232" t="s">
        <v>177</v>
      </c>
      <c r="E363" s="41"/>
      <c r="F363" s="233" t="s">
        <v>520</v>
      </c>
      <c r="G363" s="41"/>
      <c r="H363" s="41"/>
      <c r="I363" s="229"/>
      <c r="J363" s="41"/>
      <c r="K363" s="41"/>
      <c r="L363" s="45"/>
      <c r="M363" s="230"/>
      <c r="N363" s="231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177</v>
      </c>
      <c r="AU363" s="18" t="s">
        <v>81</v>
      </c>
    </row>
    <row r="364" s="12" customFormat="1" ht="25.92" customHeight="1">
      <c r="A364" s="12"/>
      <c r="B364" s="198"/>
      <c r="C364" s="199"/>
      <c r="D364" s="200" t="s">
        <v>71</v>
      </c>
      <c r="E364" s="201" t="s">
        <v>521</v>
      </c>
      <c r="F364" s="201" t="s">
        <v>522</v>
      </c>
      <c r="G364" s="199"/>
      <c r="H364" s="199"/>
      <c r="I364" s="202"/>
      <c r="J364" s="203">
        <f>BK364</f>
        <v>0</v>
      </c>
      <c r="K364" s="199"/>
      <c r="L364" s="204"/>
      <c r="M364" s="205"/>
      <c r="N364" s="206"/>
      <c r="O364" s="206"/>
      <c r="P364" s="207">
        <f>P365+P383+P498+P576+P658+P731</f>
        <v>0</v>
      </c>
      <c r="Q364" s="206"/>
      <c r="R364" s="207">
        <f>R365+R383+R498+R576+R658+R731</f>
        <v>19.111789820000006</v>
      </c>
      <c r="S364" s="206"/>
      <c r="T364" s="208">
        <f>T365+T383+T498+T576+T658+T731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9" t="s">
        <v>81</v>
      </c>
      <c r="AT364" s="210" t="s">
        <v>71</v>
      </c>
      <c r="AU364" s="210" t="s">
        <v>72</v>
      </c>
      <c r="AY364" s="209" t="s">
        <v>166</v>
      </c>
      <c r="BK364" s="211">
        <f>BK365+BK383+BK498+BK576+BK658+BK731</f>
        <v>0</v>
      </c>
    </row>
    <row r="365" s="12" customFormat="1" ht="22.8" customHeight="1">
      <c r="A365" s="12"/>
      <c r="B365" s="198"/>
      <c r="C365" s="199"/>
      <c r="D365" s="200" t="s">
        <v>71</v>
      </c>
      <c r="E365" s="212" t="s">
        <v>523</v>
      </c>
      <c r="F365" s="212" t="s">
        <v>524</v>
      </c>
      <c r="G365" s="199"/>
      <c r="H365" s="199"/>
      <c r="I365" s="202"/>
      <c r="J365" s="213">
        <f>BK365</f>
        <v>0</v>
      </c>
      <c r="K365" s="199"/>
      <c r="L365" s="204"/>
      <c r="M365" s="205"/>
      <c r="N365" s="206"/>
      <c r="O365" s="206"/>
      <c r="P365" s="207">
        <f>SUM(P366:P382)</f>
        <v>0</v>
      </c>
      <c r="Q365" s="206"/>
      <c r="R365" s="207">
        <f>SUM(R366:R382)</f>
        <v>0.85686300000000004</v>
      </c>
      <c r="S365" s="206"/>
      <c r="T365" s="208">
        <f>SUM(T366:T382)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81</v>
      </c>
      <c r="AT365" s="210" t="s">
        <v>71</v>
      </c>
      <c r="AU365" s="210" t="s">
        <v>79</v>
      </c>
      <c r="AY365" s="209" t="s">
        <v>166</v>
      </c>
      <c r="BK365" s="211">
        <f>SUM(BK366:BK382)</f>
        <v>0</v>
      </c>
    </row>
    <row r="366" s="2" customFormat="1" ht="16.5" customHeight="1">
      <c r="A366" s="39"/>
      <c r="B366" s="40"/>
      <c r="C366" s="214" t="s">
        <v>525</v>
      </c>
      <c r="D366" s="214" t="s">
        <v>169</v>
      </c>
      <c r="E366" s="215" t="s">
        <v>526</v>
      </c>
      <c r="F366" s="216" t="s">
        <v>527</v>
      </c>
      <c r="G366" s="217" t="s">
        <v>247</v>
      </c>
      <c r="H366" s="218">
        <v>281.39999999999998</v>
      </c>
      <c r="I366" s="219"/>
      <c r="J366" s="220">
        <f>ROUND(I366*H366,2)</f>
        <v>0</v>
      </c>
      <c r="K366" s="216" t="s">
        <v>173</v>
      </c>
      <c r="L366" s="45"/>
      <c r="M366" s="221" t="s">
        <v>19</v>
      </c>
      <c r="N366" s="222" t="s">
        <v>43</v>
      </c>
      <c r="O366" s="85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5" t="s">
        <v>352</v>
      </c>
      <c r="AT366" s="225" t="s">
        <v>169</v>
      </c>
      <c r="AU366" s="225" t="s">
        <v>81</v>
      </c>
      <c r="AY366" s="18" t="s">
        <v>166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79</v>
      </c>
      <c r="BK366" s="226">
        <f>ROUND(I366*H366,2)</f>
        <v>0</v>
      </c>
      <c r="BL366" s="18" t="s">
        <v>352</v>
      </c>
      <c r="BM366" s="225" t="s">
        <v>528</v>
      </c>
    </row>
    <row r="367" s="2" customFormat="1">
      <c r="A367" s="39"/>
      <c r="B367" s="40"/>
      <c r="C367" s="41"/>
      <c r="D367" s="227" t="s">
        <v>176</v>
      </c>
      <c r="E367" s="41"/>
      <c r="F367" s="228" t="s">
        <v>529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176</v>
      </c>
      <c r="AU367" s="18" t="s">
        <v>81</v>
      </c>
    </row>
    <row r="368" s="2" customFormat="1">
      <c r="A368" s="39"/>
      <c r="B368" s="40"/>
      <c r="C368" s="41"/>
      <c r="D368" s="232" t="s">
        <v>177</v>
      </c>
      <c r="E368" s="41"/>
      <c r="F368" s="233" t="s">
        <v>530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177</v>
      </c>
      <c r="AU368" s="18" t="s">
        <v>81</v>
      </c>
    </row>
    <row r="369" s="13" customFormat="1">
      <c r="A369" s="13"/>
      <c r="B369" s="234"/>
      <c r="C369" s="235"/>
      <c r="D369" s="227" t="s">
        <v>179</v>
      </c>
      <c r="E369" s="236" t="s">
        <v>19</v>
      </c>
      <c r="F369" s="237" t="s">
        <v>330</v>
      </c>
      <c r="G369" s="235"/>
      <c r="H369" s="236" t="s">
        <v>19</v>
      </c>
      <c r="I369" s="238"/>
      <c r="J369" s="235"/>
      <c r="K369" s="235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179</v>
      </c>
      <c r="AU369" s="243" t="s">
        <v>81</v>
      </c>
      <c r="AV369" s="13" t="s">
        <v>79</v>
      </c>
      <c r="AW369" s="13" t="s">
        <v>33</v>
      </c>
      <c r="AX369" s="13" t="s">
        <v>72</v>
      </c>
      <c r="AY369" s="243" t="s">
        <v>166</v>
      </c>
    </row>
    <row r="370" s="14" customFormat="1">
      <c r="A370" s="14"/>
      <c r="B370" s="244"/>
      <c r="C370" s="245"/>
      <c r="D370" s="227" t="s">
        <v>179</v>
      </c>
      <c r="E370" s="246" t="s">
        <v>19</v>
      </c>
      <c r="F370" s="247" t="s">
        <v>331</v>
      </c>
      <c r="G370" s="245"/>
      <c r="H370" s="248">
        <v>235.18000000000001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179</v>
      </c>
      <c r="AU370" s="254" t="s">
        <v>81</v>
      </c>
      <c r="AV370" s="14" t="s">
        <v>81</v>
      </c>
      <c r="AW370" s="14" t="s">
        <v>33</v>
      </c>
      <c r="AX370" s="14" t="s">
        <v>72</v>
      </c>
      <c r="AY370" s="254" t="s">
        <v>166</v>
      </c>
    </row>
    <row r="371" s="14" customFormat="1">
      <c r="A371" s="14"/>
      <c r="B371" s="244"/>
      <c r="C371" s="245"/>
      <c r="D371" s="227" t="s">
        <v>179</v>
      </c>
      <c r="E371" s="246" t="s">
        <v>19</v>
      </c>
      <c r="F371" s="247" t="s">
        <v>345</v>
      </c>
      <c r="G371" s="245"/>
      <c r="H371" s="248">
        <v>46.219999999999999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179</v>
      </c>
      <c r="AU371" s="254" t="s">
        <v>81</v>
      </c>
      <c r="AV371" s="14" t="s">
        <v>81</v>
      </c>
      <c r="AW371" s="14" t="s">
        <v>33</v>
      </c>
      <c r="AX371" s="14" t="s">
        <v>72</v>
      </c>
      <c r="AY371" s="254" t="s">
        <v>166</v>
      </c>
    </row>
    <row r="372" s="15" customFormat="1">
      <c r="A372" s="15"/>
      <c r="B372" s="255"/>
      <c r="C372" s="256"/>
      <c r="D372" s="227" t="s">
        <v>179</v>
      </c>
      <c r="E372" s="257" t="s">
        <v>19</v>
      </c>
      <c r="F372" s="258" t="s">
        <v>181</v>
      </c>
      <c r="G372" s="256"/>
      <c r="H372" s="259">
        <v>281.39999999999998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179</v>
      </c>
      <c r="AU372" s="265" t="s">
        <v>81</v>
      </c>
      <c r="AV372" s="15" t="s">
        <v>182</v>
      </c>
      <c r="AW372" s="15" t="s">
        <v>33</v>
      </c>
      <c r="AX372" s="15" t="s">
        <v>79</v>
      </c>
      <c r="AY372" s="265" t="s">
        <v>166</v>
      </c>
    </row>
    <row r="373" s="2" customFormat="1" ht="16.5" customHeight="1">
      <c r="A373" s="39"/>
      <c r="B373" s="40"/>
      <c r="C373" s="270" t="s">
        <v>531</v>
      </c>
      <c r="D373" s="270" t="s">
        <v>396</v>
      </c>
      <c r="E373" s="271" t="s">
        <v>532</v>
      </c>
      <c r="F373" s="272" t="s">
        <v>533</v>
      </c>
      <c r="G373" s="273" t="s">
        <v>247</v>
      </c>
      <c r="H373" s="274">
        <v>295.47000000000003</v>
      </c>
      <c r="I373" s="275"/>
      <c r="J373" s="276">
        <f>ROUND(I373*H373,2)</f>
        <v>0</v>
      </c>
      <c r="K373" s="272" t="s">
        <v>173</v>
      </c>
      <c r="L373" s="277"/>
      <c r="M373" s="278" t="s">
        <v>19</v>
      </c>
      <c r="N373" s="279" t="s">
        <v>43</v>
      </c>
      <c r="O373" s="85"/>
      <c r="P373" s="223">
        <f>O373*H373</f>
        <v>0</v>
      </c>
      <c r="Q373" s="223">
        <v>0.0028999999999999998</v>
      </c>
      <c r="R373" s="223">
        <f>Q373*H373</f>
        <v>0.85686300000000004</v>
      </c>
      <c r="S373" s="223">
        <v>0</v>
      </c>
      <c r="T373" s="22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5" t="s">
        <v>475</v>
      </c>
      <c r="AT373" s="225" t="s">
        <v>396</v>
      </c>
      <c r="AU373" s="225" t="s">
        <v>81</v>
      </c>
      <c r="AY373" s="18" t="s">
        <v>166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79</v>
      </c>
      <c r="BK373" s="226">
        <f>ROUND(I373*H373,2)</f>
        <v>0</v>
      </c>
      <c r="BL373" s="18" t="s">
        <v>352</v>
      </c>
      <c r="BM373" s="225" t="s">
        <v>534</v>
      </c>
    </row>
    <row r="374" s="2" customFormat="1">
      <c r="A374" s="39"/>
      <c r="B374" s="40"/>
      <c r="C374" s="41"/>
      <c r="D374" s="227" t="s">
        <v>176</v>
      </c>
      <c r="E374" s="41"/>
      <c r="F374" s="228" t="s">
        <v>533</v>
      </c>
      <c r="G374" s="41"/>
      <c r="H374" s="41"/>
      <c r="I374" s="229"/>
      <c r="J374" s="41"/>
      <c r="K374" s="41"/>
      <c r="L374" s="45"/>
      <c r="M374" s="230"/>
      <c r="N374" s="231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176</v>
      </c>
      <c r="AU374" s="18" t="s">
        <v>81</v>
      </c>
    </row>
    <row r="375" s="14" customFormat="1">
      <c r="A375" s="14"/>
      <c r="B375" s="244"/>
      <c r="C375" s="245"/>
      <c r="D375" s="227" t="s">
        <v>179</v>
      </c>
      <c r="E375" s="246" t="s">
        <v>19</v>
      </c>
      <c r="F375" s="247" t="s">
        <v>535</v>
      </c>
      <c r="G375" s="245"/>
      <c r="H375" s="248">
        <v>295.47000000000003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179</v>
      </c>
      <c r="AU375" s="254" t="s">
        <v>81</v>
      </c>
      <c r="AV375" s="14" t="s">
        <v>81</v>
      </c>
      <c r="AW375" s="14" t="s">
        <v>33</v>
      </c>
      <c r="AX375" s="14" t="s">
        <v>72</v>
      </c>
      <c r="AY375" s="254" t="s">
        <v>166</v>
      </c>
    </row>
    <row r="376" s="15" customFormat="1">
      <c r="A376" s="15"/>
      <c r="B376" s="255"/>
      <c r="C376" s="256"/>
      <c r="D376" s="227" t="s">
        <v>179</v>
      </c>
      <c r="E376" s="257" t="s">
        <v>19</v>
      </c>
      <c r="F376" s="258" t="s">
        <v>181</v>
      </c>
      <c r="G376" s="256"/>
      <c r="H376" s="259">
        <v>295.47000000000003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5" t="s">
        <v>179</v>
      </c>
      <c r="AU376" s="265" t="s">
        <v>81</v>
      </c>
      <c r="AV376" s="15" t="s">
        <v>182</v>
      </c>
      <c r="AW376" s="15" t="s">
        <v>33</v>
      </c>
      <c r="AX376" s="15" t="s">
        <v>79</v>
      </c>
      <c r="AY376" s="265" t="s">
        <v>166</v>
      </c>
    </row>
    <row r="377" s="2" customFormat="1" ht="16.5" customHeight="1">
      <c r="A377" s="39"/>
      <c r="B377" s="40"/>
      <c r="C377" s="214" t="s">
        <v>536</v>
      </c>
      <c r="D377" s="214" t="s">
        <v>169</v>
      </c>
      <c r="E377" s="215" t="s">
        <v>537</v>
      </c>
      <c r="F377" s="216" t="s">
        <v>538</v>
      </c>
      <c r="G377" s="217" t="s">
        <v>490</v>
      </c>
      <c r="H377" s="218">
        <v>0.85699999999999998</v>
      </c>
      <c r="I377" s="219"/>
      <c r="J377" s="220">
        <f>ROUND(I377*H377,2)</f>
        <v>0</v>
      </c>
      <c r="K377" s="216" t="s">
        <v>173</v>
      </c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352</v>
      </c>
      <c r="AT377" s="225" t="s">
        <v>169</v>
      </c>
      <c r="AU377" s="225" t="s">
        <v>81</v>
      </c>
      <c r="AY377" s="18" t="s">
        <v>166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79</v>
      </c>
      <c r="BK377" s="226">
        <f>ROUND(I377*H377,2)</f>
        <v>0</v>
      </c>
      <c r="BL377" s="18" t="s">
        <v>352</v>
      </c>
      <c r="BM377" s="225" t="s">
        <v>539</v>
      </c>
    </row>
    <row r="378" s="2" customFormat="1">
      <c r="A378" s="39"/>
      <c r="B378" s="40"/>
      <c r="C378" s="41"/>
      <c r="D378" s="227" t="s">
        <v>176</v>
      </c>
      <c r="E378" s="41"/>
      <c r="F378" s="228" t="s">
        <v>540</v>
      </c>
      <c r="G378" s="41"/>
      <c r="H378" s="41"/>
      <c r="I378" s="229"/>
      <c r="J378" s="41"/>
      <c r="K378" s="41"/>
      <c r="L378" s="45"/>
      <c r="M378" s="230"/>
      <c r="N378" s="231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176</v>
      </c>
      <c r="AU378" s="18" t="s">
        <v>81</v>
      </c>
    </row>
    <row r="379" s="2" customFormat="1">
      <c r="A379" s="39"/>
      <c r="B379" s="40"/>
      <c r="C379" s="41"/>
      <c r="D379" s="232" t="s">
        <v>177</v>
      </c>
      <c r="E379" s="41"/>
      <c r="F379" s="233" t="s">
        <v>541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177</v>
      </c>
      <c r="AU379" s="18" t="s">
        <v>81</v>
      </c>
    </row>
    <row r="380" s="2" customFormat="1" ht="16.5" customHeight="1">
      <c r="A380" s="39"/>
      <c r="B380" s="40"/>
      <c r="C380" s="214" t="s">
        <v>542</v>
      </c>
      <c r="D380" s="214" t="s">
        <v>169</v>
      </c>
      <c r="E380" s="215" t="s">
        <v>543</v>
      </c>
      <c r="F380" s="216" t="s">
        <v>544</v>
      </c>
      <c r="G380" s="217" t="s">
        <v>490</v>
      </c>
      <c r="H380" s="218">
        <v>0.85699999999999998</v>
      </c>
      <c r="I380" s="219"/>
      <c r="J380" s="220">
        <f>ROUND(I380*H380,2)</f>
        <v>0</v>
      </c>
      <c r="K380" s="216" t="s">
        <v>173</v>
      </c>
      <c r="L380" s="45"/>
      <c r="M380" s="221" t="s">
        <v>19</v>
      </c>
      <c r="N380" s="222" t="s">
        <v>43</v>
      </c>
      <c r="O380" s="85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352</v>
      </c>
      <c r="AT380" s="225" t="s">
        <v>169</v>
      </c>
      <c r="AU380" s="225" t="s">
        <v>81</v>
      </c>
      <c r="AY380" s="18" t="s">
        <v>166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79</v>
      </c>
      <c r="BK380" s="226">
        <f>ROUND(I380*H380,2)</f>
        <v>0</v>
      </c>
      <c r="BL380" s="18" t="s">
        <v>352</v>
      </c>
      <c r="BM380" s="225" t="s">
        <v>545</v>
      </c>
    </row>
    <row r="381" s="2" customFormat="1">
      <c r="A381" s="39"/>
      <c r="B381" s="40"/>
      <c r="C381" s="41"/>
      <c r="D381" s="227" t="s">
        <v>176</v>
      </c>
      <c r="E381" s="41"/>
      <c r="F381" s="228" t="s">
        <v>546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176</v>
      </c>
      <c r="AU381" s="18" t="s">
        <v>81</v>
      </c>
    </row>
    <row r="382" s="2" customFormat="1">
      <c r="A382" s="39"/>
      <c r="B382" s="40"/>
      <c r="C382" s="41"/>
      <c r="D382" s="232" t="s">
        <v>177</v>
      </c>
      <c r="E382" s="41"/>
      <c r="F382" s="233" t="s">
        <v>547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177</v>
      </c>
      <c r="AU382" s="18" t="s">
        <v>81</v>
      </c>
    </row>
    <row r="383" s="12" customFormat="1" ht="22.8" customHeight="1">
      <c r="A383" s="12"/>
      <c r="B383" s="198"/>
      <c r="C383" s="199"/>
      <c r="D383" s="200" t="s">
        <v>71</v>
      </c>
      <c r="E383" s="212" t="s">
        <v>548</v>
      </c>
      <c r="F383" s="212" t="s">
        <v>549</v>
      </c>
      <c r="G383" s="199"/>
      <c r="H383" s="199"/>
      <c r="I383" s="202"/>
      <c r="J383" s="213">
        <f>BK383</f>
        <v>0</v>
      </c>
      <c r="K383" s="199"/>
      <c r="L383" s="204"/>
      <c r="M383" s="205"/>
      <c r="N383" s="206"/>
      <c r="O383" s="206"/>
      <c r="P383" s="207">
        <f>SUM(P384:P497)</f>
        <v>0</v>
      </c>
      <c r="Q383" s="206"/>
      <c r="R383" s="207">
        <f>SUM(R384:R497)</f>
        <v>8.6879005900000017</v>
      </c>
      <c r="S383" s="206"/>
      <c r="T383" s="208">
        <f>SUM(T384:T497)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9" t="s">
        <v>81</v>
      </c>
      <c r="AT383" s="210" t="s">
        <v>71</v>
      </c>
      <c r="AU383" s="210" t="s">
        <v>79</v>
      </c>
      <c r="AY383" s="209" t="s">
        <v>166</v>
      </c>
      <c r="BK383" s="211">
        <f>SUM(BK384:BK497)</f>
        <v>0</v>
      </c>
    </row>
    <row r="384" s="2" customFormat="1" ht="16.5" customHeight="1">
      <c r="A384" s="39"/>
      <c r="B384" s="40"/>
      <c r="C384" s="214" t="s">
        <v>550</v>
      </c>
      <c r="D384" s="214" t="s">
        <v>169</v>
      </c>
      <c r="E384" s="215" t="s">
        <v>551</v>
      </c>
      <c r="F384" s="216" t="s">
        <v>552</v>
      </c>
      <c r="G384" s="217" t="s">
        <v>247</v>
      </c>
      <c r="H384" s="218">
        <v>55.762</v>
      </c>
      <c r="I384" s="219"/>
      <c r="J384" s="220">
        <f>ROUND(I384*H384,2)</f>
        <v>0</v>
      </c>
      <c r="K384" s="216" t="s">
        <v>173</v>
      </c>
      <c r="L384" s="45"/>
      <c r="M384" s="221" t="s">
        <v>19</v>
      </c>
      <c r="N384" s="222" t="s">
        <v>43</v>
      </c>
      <c r="O384" s="85"/>
      <c r="P384" s="223">
        <f>O384*H384</f>
        <v>0</v>
      </c>
      <c r="Q384" s="223">
        <v>0.025389999999999999</v>
      </c>
      <c r="R384" s="223">
        <f>Q384*H384</f>
        <v>1.41579718</v>
      </c>
      <c r="S384" s="223">
        <v>0</v>
      </c>
      <c r="T384" s="22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5" t="s">
        <v>352</v>
      </c>
      <c r="AT384" s="225" t="s">
        <v>169</v>
      </c>
      <c r="AU384" s="225" t="s">
        <v>81</v>
      </c>
      <c r="AY384" s="18" t="s">
        <v>166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79</v>
      </c>
      <c r="BK384" s="226">
        <f>ROUND(I384*H384,2)</f>
        <v>0</v>
      </c>
      <c r="BL384" s="18" t="s">
        <v>352</v>
      </c>
      <c r="BM384" s="225" t="s">
        <v>553</v>
      </c>
    </row>
    <row r="385" s="2" customFormat="1">
      <c r="A385" s="39"/>
      <c r="B385" s="40"/>
      <c r="C385" s="41"/>
      <c r="D385" s="227" t="s">
        <v>176</v>
      </c>
      <c r="E385" s="41"/>
      <c r="F385" s="228" t="s">
        <v>554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176</v>
      </c>
      <c r="AU385" s="18" t="s">
        <v>81</v>
      </c>
    </row>
    <row r="386" s="2" customFormat="1">
      <c r="A386" s="39"/>
      <c r="B386" s="40"/>
      <c r="C386" s="41"/>
      <c r="D386" s="232" t="s">
        <v>177</v>
      </c>
      <c r="E386" s="41"/>
      <c r="F386" s="233" t="s">
        <v>555</v>
      </c>
      <c r="G386" s="41"/>
      <c r="H386" s="41"/>
      <c r="I386" s="229"/>
      <c r="J386" s="41"/>
      <c r="K386" s="41"/>
      <c r="L386" s="45"/>
      <c r="M386" s="230"/>
      <c r="N386" s="231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177</v>
      </c>
      <c r="AU386" s="18" t="s">
        <v>81</v>
      </c>
    </row>
    <row r="387" s="13" customFormat="1">
      <c r="A387" s="13"/>
      <c r="B387" s="234"/>
      <c r="C387" s="235"/>
      <c r="D387" s="227" t="s">
        <v>179</v>
      </c>
      <c r="E387" s="236" t="s">
        <v>19</v>
      </c>
      <c r="F387" s="237" t="s">
        <v>251</v>
      </c>
      <c r="G387" s="235"/>
      <c r="H387" s="236" t="s">
        <v>19</v>
      </c>
      <c r="I387" s="238"/>
      <c r="J387" s="235"/>
      <c r="K387" s="235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179</v>
      </c>
      <c r="AU387" s="243" t="s">
        <v>81</v>
      </c>
      <c r="AV387" s="13" t="s">
        <v>79</v>
      </c>
      <c r="AW387" s="13" t="s">
        <v>33</v>
      </c>
      <c r="AX387" s="13" t="s">
        <v>72</v>
      </c>
      <c r="AY387" s="243" t="s">
        <v>166</v>
      </c>
    </row>
    <row r="388" s="13" customFormat="1">
      <c r="A388" s="13"/>
      <c r="B388" s="234"/>
      <c r="C388" s="235"/>
      <c r="D388" s="227" t="s">
        <v>179</v>
      </c>
      <c r="E388" s="236" t="s">
        <v>19</v>
      </c>
      <c r="F388" s="237" t="s">
        <v>556</v>
      </c>
      <c r="G388" s="235"/>
      <c r="H388" s="236" t="s">
        <v>19</v>
      </c>
      <c r="I388" s="238"/>
      <c r="J388" s="235"/>
      <c r="K388" s="235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179</v>
      </c>
      <c r="AU388" s="243" t="s">
        <v>81</v>
      </c>
      <c r="AV388" s="13" t="s">
        <v>79</v>
      </c>
      <c r="AW388" s="13" t="s">
        <v>33</v>
      </c>
      <c r="AX388" s="13" t="s">
        <v>72</v>
      </c>
      <c r="AY388" s="243" t="s">
        <v>166</v>
      </c>
    </row>
    <row r="389" s="14" customFormat="1">
      <c r="A389" s="14"/>
      <c r="B389" s="244"/>
      <c r="C389" s="245"/>
      <c r="D389" s="227" t="s">
        <v>179</v>
      </c>
      <c r="E389" s="246" t="s">
        <v>19</v>
      </c>
      <c r="F389" s="247" t="s">
        <v>557</v>
      </c>
      <c r="G389" s="245"/>
      <c r="H389" s="248">
        <v>55.762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179</v>
      </c>
      <c r="AU389" s="254" t="s">
        <v>81</v>
      </c>
      <c r="AV389" s="14" t="s">
        <v>81</v>
      </c>
      <c r="AW389" s="14" t="s">
        <v>33</v>
      </c>
      <c r="AX389" s="14" t="s">
        <v>72</v>
      </c>
      <c r="AY389" s="254" t="s">
        <v>166</v>
      </c>
    </row>
    <row r="390" s="15" customFormat="1">
      <c r="A390" s="15"/>
      <c r="B390" s="255"/>
      <c r="C390" s="256"/>
      <c r="D390" s="227" t="s">
        <v>179</v>
      </c>
      <c r="E390" s="257" t="s">
        <v>19</v>
      </c>
      <c r="F390" s="258" t="s">
        <v>181</v>
      </c>
      <c r="G390" s="256"/>
      <c r="H390" s="259">
        <v>55.762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5" t="s">
        <v>179</v>
      </c>
      <c r="AU390" s="265" t="s">
        <v>81</v>
      </c>
      <c r="AV390" s="15" t="s">
        <v>182</v>
      </c>
      <c r="AW390" s="15" t="s">
        <v>33</v>
      </c>
      <c r="AX390" s="15" t="s">
        <v>79</v>
      </c>
      <c r="AY390" s="265" t="s">
        <v>166</v>
      </c>
    </row>
    <row r="391" s="2" customFormat="1" ht="16.5" customHeight="1">
      <c r="A391" s="39"/>
      <c r="B391" s="40"/>
      <c r="C391" s="214" t="s">
        <v>558</v>
      </c>
      <c r="D391" s="214" t="s">
        <v>169</v>
      </c>
      <c r="E391" s="215" t="s">
        <v>559</v>
      </c>
      <c r="F391" s="216" t="s">
        <v>560</v>
      </c>
      <c r="G391" s="217" t="s">
        <v>247</v>
      </c>
      <c r="H391" s="218">
        <v>55.250999999999998</v>
      </c>
      <c r="I391" s="219"/>
      <c r="J391" s="220">
        <f>ROUND(I391*H391,2)</f>
        <v>0</v>
      </c>
      <c r="K391" s="216" t="s">
        <v>173</v>
      </c>
      <c r="L391" s="45"/>
      <c r="M391" s="221" t="s">
        <v>19</v>
      </c>
      <c r="N391" s="222" t="s">
        <v>43</v>
      </c>
      <c r="O391" s="85"/>
      <c r="P391" s="223">
        <f>O391*H391</f>
        <v>0</v>
      </c>
      <c r="Q391" s="223">
        <v>0.046960000000000002</v>
      </c>
      <c r="R391" s="223">
        <f>Q391*H391</f>
        <v>2.59458696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352</v>
      </c>
      <c r="AT391" s="225" t="s">
        <v>169</v>
      </c>
      <c r="AU391" s="225" t="s">
        <v>81</v>
      </c>
      <c r="AY391" s="18" t="s">
        <v>166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79</v>
      </c>
      <c r="BK391" s="226">
        <f>ROUND(I391*H391,2)</f>
        <v>0</v>
      </c>
      <c r="BL391" s="18" t="s">
        <v>352</v>
      </c>
      <c r="BM391" s="225" t="s">
        <v>561</v>
      </c>
    </row>
    <row r="392" s="2" customFormat="1">
      <c r="A392" s="39"/>
      <c r="B392" s="40"/>
      <c r="C392" s="41"/>
      <c r="D392" s="227" t="s">
        <v>176</v>
      </c>
      <c r="E392" s="41"/>
      <c r="F392" s="228" t="s">
        <v>562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176</v>
      </c>
      <c r="AU392" s="18" t="s">
        <v>81</v>
      </c>
    </row>
    <row r="393" s="2" customFormat="1">
      <c r="A393" s="39"/>
      <c r="B393" s="40"/>
      <c r="C393" s="41"/>
      <c r="D393" s="232" t="s">
        <v>177</v>
      </c>
      <c r="E393" s="41"/>
      <c r="F393" s="233" t="s">
        <v>563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177</v>
      </c>
      <c r="AU393" s="18" t="s">
        <v>81</v>
      </c>
    </row>
    <row r="394" s="13" customFormat="1">
      <c r="A394" s="13"/>
      <c r="B394" s="234"/>
      <c r="C394" s="235"/>
      <c r="D394" s="227" t="s">
        <v>179</v>
      </c>
      <c r="E394" s="236" t="s">
        <v>19</v>
      </c>
      <c r="F394" s="237" t="s">
        <v>251</v>
      </c>
      <c r="G394" s="235"/>
      <c r="H394" s="236" t="s">
        <v>19</v>
      </c>
      <c r="I394" s="238"/>
      <c r="J394" s="235"/>
      <c r="K394" s="235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179</v>
      </c>
      <c r="AU394" s="243" t="s">
        <v>81</v>
      </c>
      <c r="AV394" s="13" t="s">
        <v>79</v>
      </c>
      <c r="AW394" s="13" t="s">
        <v>33</v>
      </c>
      <c r="AX394" s="13" t="s">
        <v>72</v>
      </c>
      <c r="AY394" s="243" t="s">
        <v>166</v>
      </c>
    </row>
    <row r="395" s="13" customFormat="1">
      <c r="A395" s="13"/>
      <c r="B395" s="234"/>
      <c r="C395" s="235"/>
      <c r="D395" s="227" t="s">
        <v>179</v>
      </c>
      <c r="E395" s="236" t="s">
        <v>19</v>
      </c>
      <c r="F395" s="237" t="s">
        <v>564</v>
      </c>
      <c r="G395" s="235"/>
      <c r="H395" s="236" t="s">
        <v>19</v>
      </c>
      <c r="I395" s="238"/>
      <c r="J395" s="235"/>
      <c r="K395" s="235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179</v>
      </c>
      <c r="AU395" s="243" t="s">
        <v>81</v>
      </c>
      <c r="AV395" s="13" t="s">
        <v>79</v>
      </c>
      <c r="AW395" s="13" t="s">
        <v>33</v>
      </c>
      <c r="AX395" s="13" t="s">
        <v>72</v>
      </c>
      <c r="AY395" s="243" t="s">
        <v>166</v>
      </c>
    </row>
    <row r="396" s="14" customFormat="1">
      <c r="A396" s="14"/>
      <c r="B396" s="244"/>
      <c r="C396" s="245"/>
      <c r="D396" s="227" t="s">
        <v>179</v>
      </c>
      <c r="E396" s="246" t="s">
        <v>19</v>
      </c>
      <c r="F396" s="247" t="s">
        <v>565</v>
      </c>
      <c r="G396" s="245"/>
      <c r="H396" s="248">
        <v>55.250999999999998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179</v>
      </c>
      <c r="AU396" s="254" t="s">
        <v>81</v>
      </c>
      <c r="AV396" s="14" t="s">
        <v>81</v>
      </c>
      <c r="AW396" s="14" t="s">
        <v>33</v>
      </c>
      <c r="AX396" s="14" t="s">
        <v>72</v>
      </c>
      <c r="AY396" s="254" t="s">
        <v>166</v>
      </c>
    </row>
    <row r="397" s="15" customFormat="1">
      <c r="A397" s="15"/>
      <c r="B397" s="255"/>
      <c r="C397" s="256"/>
      <c r="D397" s="227" t="s">
        <v>179</v>
      </c>
      <c r="E397" s="257" t="s">
        <v>19</v>
      </c>
      <c r="F397" s="258" t="s">
        <v>181</v>
      </c>
      <c r="G397" s="256"/>
      <c r="H397" s="259">
        <v>55.250999999999998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179</v>
      </c>
      <c r="AU397" s="265" t="s">
        <v>81</v>
      </c>
      <c r="AV397" s="15" t="s">
        <v>182</v>
      </c>
      <c r="AW397" s="15" t="s">
        <v>33</v>
      </c>
      <c r="AX397" s="15" t="s">
        <v>79</v>
      </c>
      <c r="AY397" s="265" t="s">
        <v>166</v>
      </c>
    </row>
    <row r="398" s="2" customFormat="1" ht="16.5" customHeight="1">
      <c r="A398" s="39"/>
      <c r="B398" s="40"/>
      <c r="C398" s="214" t="s">
        <v>566</v>
      </c>
      <c r="D398" s="214" t="s">
        <v>169</v>
      </c>
      <c r="E398" s="215" t="s">
        <v>567</v>
      </c>
      <c r="F398" s="216" t="s">
        <v>568</v>
      </c>
      <c r="G398" s="217" t="s">
        <v>363</v>
      </c>
      <c r="H398" s="218">
        <v>3.8500000000000001</v>
      </c>
      <c r="I398" s="219"/>
      <c r="J398" s="220">
        <f>ROUND(I398*H398,2)</f>
        <v>0</v>
      </c>
      <c r="K398" s="216" t="s">
        <v>173</v>
      </c>
      <c r="L398" s="45"/>
      <c r="M398" s="221" t="s">
        <v>19</v>
      </c>
      <c r="N398" s="222" t="s">
        <v>43</v>
      </c>
      <c r="O398" s="85"/>
      <c r="P398" s="223">
        <f>O398*H398</f>
        <v>0</v>
      </c>
      <c r="Q398" s="223">
        <v>0.00091</v>
      </c>
      <c r="R398" s="223">
        <f>Q398*H398</f>
        <v>0.0035035000000000001</v>
      </c>
      <c r="S398" s="223">
        <v>0</v>
      </c>
      <c r="T398" s="22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352</v>
      </c>
      <c r="AT398" s="225" t="s">
        <v>169</v>
      </c>
      <c r="AU398" s="225" t="s">
        <v>81</v>
      </c>
      <c r="AY398" s="18" t="s">
        <v>166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79</v>
      </c>
      <c r="BK398" s="226">
        <f>ROUND(I398*H398,2)</f>
        <v>0</v>
      </c>
      <c r="BL398" s="18" t="s">
        <v>352</v>
      </c>
      <c r="BM398" s="225" t="s">
        <v>569</v>
      </c>
    </row>
    <row r="399" s="2" customFormat="1">
      <c r="A399" s="39"/>
      <c r="B399" s="40"/>
      <c r="C399" s="41"/>
      <c r="D399" s="227" t="s">
        <v>176</v>
      </c>
      <c r="E399" s="41"/>
      <c r="F399" s="228" t="s">
        <v>570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176</v>
      </c>
      <c r="AU399" s="18" t="s">
        <v>81</v>
      </c>
    </row>
    <row r="400" s="2" customFormat="1">
      <c r="A400" s="39"/>
      <c r="B400" s="40"/>
      <c r="C400" s="41"/>
      <c r="D400" s="232" t="s">
        <v>177</v>
      </c>
      <c r="E400" s="41"/>
      <c r="F400" s="233" t="s">
        <v>571</v>
      </c>
      <c r="G400" s="41"/>
      <c r="H400" s="41"/>
      <c r="I400" s="229"/>
      <c r="J400" s="41"/>
      <c r="K400" s="41"/>
      <c r="L400" s="45"/>
      <c r="M400" s="230"/>
      <c r="N400" s="231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177</v>
      </c>
      <c r="AU400" s="18" t="s">
        <v>81</v>
      </c>
    </row>
    <row r="401" s="14" customFormat="1">
      <c r="A401" s="14"/>
      <c r="B401" s="244"/>
      <c r="C401" s="245"/>
      <c r="D401" s="227" t="s">
        <v>179</v>
      </c>
      <c r="E401" s="246" t="s">
        <v>19</v>
      </c>
      <c r="F401" s="247" t="s">
        <v>572</v>
      </c>
      <c r="G401" s="245"/>
      <c r="H401" s="248">
        <v>3.8500000000000001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179</v>
      </c>
      <c r="AU401" s="254" t="s">
        <v>81</v>
      </c>
      <c r="AV401" s="14" t="s">
        <v>81</v>
      </c>
      <c r="AW401" s="14" t="s">
        <v>33</v>
      </c>
      <c r="AX401" s="14" t="s">
        <v>72</v>
      </c>
      <c r="AY401" s="254" t="s">
        <v>166</v>
      </c>
    </row>
    <row r="402" s="15" customFormat="1">
      <c r="A402" s="15"/>
      <c r="B402" s="255"/>
      <c r="C402" s="256"/>
      <c r="D402" s="227" t="s">
        <v>179</v>
      </c>
      <c r="E402" s="257" t="s">
        <v>19</v>
      </c>
      <c r="F402" s="258" t="s">
        <v>181</v>
      </c>
      <c r="G402" s="256"/>
      <c r="H402" s="259">
        <v>3.8500000000000001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179</v>
      </c>
      <c r="AU402" s="265" t="s">
        <v>81</v>
      </c>
      <c r="AV402" s="15" t="s">
        <v>182</v>
      </c>
      <c r="AW402" s="15" t="s">
        <v>33</v>
      </c>
      <c r="AX402" s="15" t="s">
        <v>79</v>
      </c>
      <c r="AY402" s="265" t="s">
        <v>166</v>
      </c>
    </row>
    <row r="403" s="2" customFormat="1" ht="16.5" customHeight="1">
      <c r="A403" s="39"/>
      <c r="B403" s="40"/>
      <c r="C403" s="214" t="s">
        <v>573</v>
      </c>
      <c r="D403" s="214" t="s">
        <v>169</v>
      </c>
      <c r="E403" s="215" t="s">
        <v>574</v>
      </c>
      <c r="F403" s="216" t="s">
        <v>575</v>
      </c>
      <c r="G403" s="217" t="s">
        <v>247</v>
      </c>
      <c r="H403" s="218">
        <v>111.01300000000001</v>
      </c>
      <c r="I403" s="219"/>
      <c r="J403" s="220">
        <f>ROUND(I403*H403,2)</f>
        <v>0</v>
      </c>
      <c r="K403" s="216" t="s">
        <v>173</v>
      </c>
      <c r="L403" s="45"/>
      <c r="M403" s="221" t="s">
        <v>19</v>
      </c>
      <c r="N403" s="222" t="s">
        <v>43</v>
      </c>
      <c r="O403" s="85"/>
      <c r="P403" s="223">
        <f>O403*H403</f>
        <v>0</v>
      </c>
      <c r="Q403" s="223">
        <v>0.00020000000000000001</v>
      </c>
      <c r="R403" s="223">
        <f>Q403*H403</f>
        <v>0.022202600000000003</v>
      </c>
      <c r="S403" s="223">
        <v>0</v>
      </c>
      <c r="T403" s="22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5" t="s">
        <v>352</v>
      </c>
      <c r="AT403" s="225" t="s">
        <v>169</v>
      </c>
      <c r="AU403" s="225" t="s">
        <v>81</v>
      </c>
      <c r="AY403" s="18" t="s">
        <v>166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8" t="s">
        <v>79</v>
      </c>
      <c r="BK403" s="226">
        <f>ROUND(I403*H403,2)</f>
        <v>0</v>
      </c>
      <c r="BL403" s="18" t="s">
        <v>352</v>
      </c>
      <c r="BM403" s="225" t="s">
        <v>576</v>
      </c>
    </row>
    <row r="404" s="2" customFormat="1">
      <c r="A404" s="39"/>
      <c r="B404" s="40"/>
      <c r="C404" s="41"/>
      <c r="D404" s="227" t="s">
        <v>176</v>
      </c>
      <c r="E404" s="41"/>
      <c r="F404" s="228" t="s">
        <v>577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176</v>
      </c>
      <c r="AU404" s="18" t="s">
        <v>81</v>
      </c>
    </row>
    <row r="405" s="2" customFormat="1">
      <c r="A405" s="39"/>
      <c r="B405" s="40"/>
      <c r="C405" s="41"/>
      <c r="D405" s="232" t="s">
        <v>177</v>
      </c>
      <c r="E405" s="41"/>
      <c r="F405" s="233" t="s">
        <v>578</v>
      </c>
      <c r="G405" s="41"/>
      <c r="H405" s="41"/>
      <c r="I405" s="229"/>
      <c r="J405" s="41"/>
      <c r="K405" s="41"/>
      <c r="L405" s="45"/>
      <c r="M405" s="230"/>
      <c r="N405" s="231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177</v>
      </c>
      <c r="AU405" s="18" t="s">
        <v>81</v>
      </c>
    </row>
    <row r="406" s="14" customFormat="1">
      <c r="A406" s="14"/>
      <c r="B406" s="244"/>
      <c r="C406" s="245"/>
      <c r="D406" s="227" t="s">
        <v>179</v>
      </c>
      <c r="E406" s="246" t="s">
        <v>19</v>
      </c>
      <c r="F406" s="247" t="s">
        <v>579</v>
      </c>
      <c r="G406" s="245"/>
      <c r="H406" s="248">
        <v>111.01300000000001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179</v>
      </c>
      <c r="AU406" s="254" t="s">
        <v>81</v>
      </c>
      <c r="AV406" s="14" t="s">
        <v>81</v>
      </c>
      <c r="AW406" s="14" t="s">
        <v>33</v>
      </c>
      <c r="AX406" s="14" t="s">
        <v>72</v>
      </c>
      <c r="AY406" s="254" t="s">
        <v>166</v>
      </c>
    </row>
    <row r="407" s="15" customFormat="1">
      <c r="A407" s="15"/>
      <c r="B407" s="255"/>
      <c r="C407" s="256"/>
      <c r="D407" s="227" t="s">
        <v>179</v>
      </c>
      <c r="E407" s="257" t="s">
        <v>19</v>
      </c>
      <c r="F407" s="258" t="s">
        <v>181</v>
      </c>
      <c r="G407" s="256"/>
      <c r="H407" s="259">
        <v>111.01300000000001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179</v>
      </c>
      <c r="AU407" s="265" t="s">
        <v>81</v>
      </c>
      <c r="AV407" s="15" t="s">
        <v>182</v>
      </c>
      <c r="AW407" s="15" t="s">
        <v>33</v>
      </c>
      <c r="AX407" s="15" t="s">
        <v>79</v>
      </c>
      <c r="AY407" s="265" t="s">
        <v>166</v>
      </c>
    </row>
    <row r="408" s="2" customFormat="1" ht="16.5" customHeight="1">
      <c r="A408" s="39"/>
      <c r="B408" s="40"/>
      <c r="C408" s="214" t="s">
        <v>580</v>
      </c>
      <c r="D408" s="214" t="s">
        <v>169</v>
      </c>
      <c r="E408" s="215" t="s">
        <v>581</v>
      </c>
      <c r="F408" s="216" t="s">
        <v>582</v>
      </c>
      <c r="G408" s="217" t="s">
        <v>363</v>
      </c>
      <c r="H408" s="218">
        <v>10</v>
      </c>
      <c r="I408" s="219"/>
      <c r="J408" s="220">
        <f>ROUND(I408*H408,2)</f>
        <v>0</v>
      </c>
      <c r="K408" s="216" t="s">
        <v>173</v>
      </c>
      <c r="L408" s="45"/>
      <c r="M408" s="221" t="s">
        <v>19</v>
      </c>
      <c r="N408" s="222" t="s">
        <v>43</v>
      </c>
      <c r="O408" s="85"/>
      <c r="P408" s="223">
        <f>O408*H408</f>
        <v>0</v>
      </c>
      <c r="Q408" s="223">
        <v>0.0051900000000000002</v>
      </c>
      <c r="R408" s="223">
        <f>Q408*H408</f>
        <v>0.051900000000000002</v>
      </c>
      <c r="S408" s="223">
        <v>0</v>
      </c>
      <c r="T408" s="22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5" t="s">
        <v>352</v>
      </c>
      <c r="AT408" s="225" t="s">
        <v>169</v>
      </c>
      <c r="AU408" s="225" t="s">
        <v>81</v>
      </c>
      <c r="AY408" s="18" t="s">
        <v>166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79</v>
      </c>
      <c r="BK408" s="226">
        <f>ROUND(I408*H408,2)</f>
        <v>0</v>
      </c>
      <c r="BL408" s="18" t="s">
        <v>352</v>
      </c>
      <c r="BM408" s="225" t="s">
        <v>583</v>
      </c>
    </row>
    <row r="409" s="2" customFormat="1">
      <c r="A409" s="39"/>
      <c r="B409" s="40"/>
      <c r="C409" s="41"/>
      <c r="D409" s="227" t="s">
        <v>176</v>
      </c>
      <c r="E409" s="41"/>
      <c r="F409" s="228" t="s">
        <v>584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176</v>
      </c>
      <c r="AU409" s="18" t="s">
        <v>81</v>
      </c>
    </row>
    <row r="410" s="2" customFormat="1">
      <c r="A410" s="39"/>
      <c r="B410" s="40"/>
      <c r="C410" s="41"/>
      <c r="D410" s="232" t="s">
        <v>177</v>
      </c>
      <c r="E410" s="41"/>
      <c r="F410" s="233" t="s">
        <v>585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177</v>
      </c>
      <c r="AU410" s="18" t="s">
        <v>81</v>
      </c>
    </row>
    <row r="411" s="14" customFormat="1">
      <c r="A411" s="14"/>
      <c r="B411" s="244"/>
      <c r="C411" s="245"/>
      <c r="D411" s="227" t="s">
        <v>179</v>
      </c>
      <c r="E411" s="246" t="s">
        <v>19</v>
      </c>
      <c r="F411" s="247" t="s">
        <v>308</v>
      </c>
      <c r="G411" s="245"/>
      <c r="H411" s="248">
        <v>10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179</v>
      </c>
      <c r="AU411" s="254" t="s">
        <v>81</v>
      </c>
      <c r="AV411" s="14" t="s">
        <v>81</v>
      </c>
      <c r="AW411" s="14" t="s">
        <v>33</v>
      </c>
      <c r="AX411" s="14" t="s">
        <v>72</v>
      </c>
      <c r="AY411" s="254" t="s">
        <v>166</v>
      </c>
    </row>
    <row r="412" s="15" customFormat="1">
      <c r="A412" s="15"/>
      <c r="B412" s="255"/>
      <c r="C412" s="256"/>
      <c r="D412" s="227" t="s">
        <v>179</v>
      </c>
      <c r="E412" s="257" t="s">
        <v>19</v>
      </c>
      <c r="F412" s="258" t="s">
        <v>181</v>
      </c>
      <c r="G412" s="256"/>
      <c r="H412" s="259">
        <v>10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179</v>
      </c>
      <c r="AU412" s="265" t="s">
        <v>81</v>
      </c>
      <c r="AV412" s="15" t="s">
        <v>182</v>
      </c>
      <c r="AW412" s="15" t="s">
        <v>33</v>
      </c>
      <c r="AX412" s="15" t="s">
        <v>79</v>
      </c>
      <c r="AY412" s="265" t="s">
        <v>166</v>
      </c>
    </row>
    <row r="413" s="2" customFormat="1" ht="16.5" customHeight="1">
      <c r="A413" s="39"/>
      <c r="B413" s="40"/>
      <c r="C413" s="214" t="s">
        <v>586</v>
      </c>
      <c r="D413" s="214" t="s">
        <v>169</v>
      </c>
      <c r="E413" s="215" t="s">
        <v>587</v>
      </c>
      <c r="F413" s="216" t="s">
        <v>588</v>
      </c>
      <c r="G413" s="217" t="s">
        <v>247</v>
      </c>
      <c r="H413" s="218">
        <v>114.045</v>
      </c>
      <c r="I413" s="219"/>
      <c r="J413" s="220">
        <f>ROUND(I413*H413,2)</f>
        <v>0</v>
      </c>
      <c r="K413" s="216" t="s">
        <v>19</v>
      </c>
      <c r="L413" s="45"/>
      <c r="M413" s="221" t="s">
        <v>19</v>
      </c>
      <c r="N413" s="222" t="s">
        <v>43</v>
      </c>
      <c r="O413" s="85"/>
      <c r="P413" s="223">
        <f>O413*H413</f>
        <v>0</v>
      </c>
      <c r="Q413" s="223">
        <v>0.01213</v>
      </c>
      <c r="R413" s="223">
        <f>Q413*H413</f>
        <v>1.3833658500000001</v>
      </c>
      <c r="S413" s="223">
        <v>0</v>
      </c>
      <c r="T413" s="22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352</v>
      </c>
      <c r="AT413" s="225" t="s">
        <v>169</v>
      </c>
      <c r="AU413" s="225" t="s">
        <v>81</v>
      </c>
      <c r="AY413" s="18" t="s">
        <v>166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79</v>
      </c>
      <c r="BK413" s="226">
        <f>ROUND(I413*H413,2)</f>
        <v>0</v>
      </c>
      <c r="BL413" s="18" t="s">
        <v>352</v>
      </c>
      <c r="BM413" s="225" t="s">
        <v>589</v>
      </c>
    </row>
    <row r="414" s="2" customFormat="1">
      <c r="A414" s="39"/>
      <c r="B414" s="40"/>
      <c r="C414" s="41"/>
      <c r="D414" s="227" t="s">
        <v>176</v>
      </c>
      <c r="E414" s="41"/>
      <c r="F414" s="228" t="s">
        <v>590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176</v>
      </c>
      <c r="AU414" s="18" t="s">
        <v>81</v>
      </c>
    </row>
    <row r="415" s="13" customFormat="1">
      <c r="A415" s="13"/>
      <c r="B415" s="234"/>
      <c r="C415" s="235"/>
      <c r="D415" s="227" t="s">
        <v>179</v>
      </c>
      <c r="E415" s="236" t="s">
        <v>19</v>
      </c>
      <c r="F415" s="237" t="s">
        <v>251</v>
      </c>
      <c r="G415" s="235"/>
      <c r="H415" s="236" t="s">
        <v>19</v>
      </c>
      <c r="I415" s="238"/>
      <c r="J415" s="235"/>
      <c r="K415" s="235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179</v>
      </c>
      <c r="AU415" s="243" t="s">
        <v>81</v>
      </c>
      <c r="AV415" s="13" t="s">
        <v>79</v>
      </c>
      <c r="AW415" s="13" t="s">
        <v>33</v>
      </c>
      <c r="AX415" s="13" t="s">
        <v>72</v>
      </c>
      <c r="AY415" s="243" t="s">
        <v>166</v>
      </c>
    </row>
    <row r="416" s="13" customFormat="1">
      <c r="A416" s="13"/>
      <c r="B416" s="234"/>
      <c r="C416" s="235"/>
      <c r="D416" s="227" t="s">
        <v>179</v>
      </c>
      <c r="E416" s="236" t="s">
        <v>19</v>
      </c>
      <c r="F416" s="237" t="s">
        <v>591</v>
      </c>
      <c r="G416" s="235"/>
      <c r="H416" s="236" t="s">
        <v>19</v>
      </c>
      <c r="I416" s="238"/>
      <c r="J416" s="235"/>
      <c r="K416" s="235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179</v>
      </c>
      <c r="AU416" s="243" t="s">
        <v>81</v>
      </c>
      <c r="AV416" s="13" t="s">
        <v>79</v>
      </c>
      <c r="AW416" s="13" t="s">
        <v>33</v>
      </c>
      <c r="AX416" s="13" t="s">
        <v>72</v>
      </c>
      <c r="AY416" s="243" t="s">
        <v>166</v>
      </c>
    </row>
    <row r="417" s="14" customFormat="1">
      <c r="A417" s="14"/>
      <c r="B417" s="244"/>
      <c r="C417" s="245"/>
      <c r="D417" s="227" t="s">
        <v>179</v>
      </c>
      <c r="E417" s="246" t="s">
        <v>19</v>
      </c>
      <c r="F417" s="247" t="s">
        <v>592</v>
      </c>
      <c r="G417" s="245"/>
      <c r="H417" s="248">
        <v>114.045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179</v>
      </c>
      <c r="AU417" s="254" t="s">
        <v>81</v>
      </c>
      <c r="AV417" s="14" t="s">
        <v>81</v>
      </c>
      <c r="AW417" s="14" t="s">
        <v>33</v>
      </c>
      <c r="AX417" s="14" t="s">
        <v>72</v>
      </c>
      <c r="AY417" s="254" t="s">
        <v>166</v>
      </c>
    </row>
    <row r="418" s="15" customFormat="1">
      <c r="A418" s="15"/>
      <c r="B418" s="255"/>
      <c r="C418" s="256"/>
      <c r="D418" s="227" t="s">
        <v>179</v>
      </c>
      <c r="E418" s="257" t="s">
        <v>19</v>
      </c>
      <c r="F418" s="258" t="s">
        <v>181</v>
      </c>
      <c r="G418" s="256"/>
      <c r="H418" s="259">
        <v>114.045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179</v>
      </c>
      <c r="AU418" s="265" t="s">
        <v>81</v>
      </c>
      <c r="AV418" s="15" t="s">
        <v>182</v>
      </c>
      <c r="AW418" s="15" t="s">
        <v>33</v>
      </c>
      <c r="AX418" s="15" t="s">
        <v>79</v>
      </c>
      <c r="AY418" s="265" t="s">
        <v>166</v>
      </c>
    </row>
    <row r="419" s="2" customFormat="1" ht="16.5" customHeight="1">
      <c r="A419" s="39"/>
      <c r="B419" s="40"/>
      <c r="C419" s="214" t="s">
        <v>593</v>
      </c>
      <c r="D419" s="214" t="s">
        <v>169</v>
      </c>
      <c r="E419" s="215" t="s">
        <v>594</v>
      </c>
      <c r="F419" s="216" t="s">
        <v>595</v>
      </c>
      <c r="G419" s="217" t="s">
        <v>247</v>
      </c>
      <c r="H419" s="218">
        <v>114.045</v>
      </c>
      <c r="I419" s="219"/>
      <c r="J419" s="220">
        <f>ROUND(I419*H419,2)</f>
        <v>0</v>
      </c>
      <c r="K419" s="216" t="s">
        <v>173</v>
      </c>
      <c r="L419" s="45"/>
      <c r="M419" s="221" t="s">
        <v>19</v>
      </c>
      <c r="N419" s="222" t="s">
        <v>43</v>
      </c>
      <c r="O419" s="85"/>
      <c r="P419" s="223">
        <f>O419*H419</f>
        <v>0</v>
      </c>
      <c r="Q419" s="223">
        <v>0.00010000000000000001</v>
      </c>
      <c r="R419" s="223">
        <f>Q419*H419</f>
        <v>0.011404500000000001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352</v>
      </c>
      <c r="AT419" s="225" t="s">
        <v>169</v>
      </c>
      <c r="AU419" s="225" t="s">
        <v>81</v>
      </c>
      <c r="AY419" s="18" t="s">
        <v>166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79</v>
      </c>
      <c r="BK419" s="226">
        <f>ROUND(I419*H419,2)</f>
        <v>0</v>
      </c>
      <c r="BL419" s="18" t="s">
        <v>352</v>
      </c>
      <c r="BM419" s="225" t="s">
        <v>596</v>
      </c>
    </row>
    <row r="420" s="2" customFormat="1">
      <c r="A420" s="39"/>
      <c r="B420" s="40"/>
      <c r="C420" s="41"/>
      <c r="D420" s="227" t="s">
        <v>176</v>
      </c>
      <c r="E420" s="41"/>
      <c r="F420" s="228" t="s">
        <v>597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176</v>
      </c>
      <c r="AU420" s="18" t="s">
        <v>81</v>
      </c>
    </row>
    <row r="421" s="2" customFormat="1">
      <c r="A421" s="39"/>
      <c r="B421" s="40"/>
      <c r="C421" s="41"/>
      <c r="D421" s="232" t="s">
        <v>177</v>
      </c>
      <c r="E421" s="41"/>
      <c r="F421" s="233" t="s">
        <v>598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177</v>
      </c>
      <c r="AU421" s="18" t="s">
        <v>81</v>
      </c>
    </row>
    <row r="422" s="14" customFormat="1">
      <c r="A422" s="14"/>
      <c r="B422" s="244"/>
      <c r="C422" s="245"/>
      <c r="D422" s="227" t="s">
        <v>179</v>
      </c>
      <c r="E422" s="246" t="s">
        <v>19</v>
      </c>
      <c r="F422" s="247" t="s">
        <v>599</v>
      </c>
      <c r="G422" s="245"/>
      <c r="H422" s="248">
        <v>114.045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179</v>
      </c>
      <c r="AU422" s="254" t="s">
        <v>81</v>
      </c>
      <c r="AV422" s="14" t="s">
        <v>81</v>
      </c>
      <c r="AW422" s="14" t="s">
        <v>33</v>
      </c>
      <c r="AX422" s="14" t="s">
        <v>72</v>
      </c>
      <c r="AY422" s="254" t="s">
        <v>166</v>
      </c>
    </row>
    <row r="423" s="15" customFormat="1">
      <c r="A423" s="15"/>
      <c r="B423" s="255"/>
      <c r="C423" s="256"/>
      <c r="D423" s="227" t="s">
        <v>179</v>
      </c>
      <c r="E423" s="257" t="s">
        <v>19</v>
      </c>
      <c r="F423" s="258" t="s">
        <v>181</v>
      </c>
      <c r="G423" s="256"/>
      <c r="H423" s="259">
        <v>114.045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5" t="s">
        <v>179</v>
      </c>
      <c r="AU423" s="265" t="s">
        <v>81</v>
      </c>
      <c r="AV423" s="15" t="s">
        <v>182</v>
      </c>
      <c r="AW423" s="15" t="s">
        <v>33</v>
      </c>
      <c r="AX423" s="15" t="s">
        <v>79</v>
      </c>
      <c r="AY423" s="265" t="s">
        <v>166</v>
      </c>
    </row>
    <row r="424" s="2" customFormat="1" ht="21.75" customHeight="1">
      <c r="A424" s="39"/>
      <c r="B424" s="40"/>
      <c r="C424" s="214" t="s">
        <v>600</v>
      </c>
      <c r="D424" s="214" t="s">
        <v>169</v>
      </c>
      <c r="E424" s="215" t="s">
        <v>601</v>
      </c>
      <c r="F424" s="216" t="s">
        <v>602</v>
      </c>
      <c r="G424" s="217" t="s">
        <v>247</v>
      </c>
      <c r="H424" s="218">
        <v>281.39999999999998</v>
      </c>
      <c r="I424" s="219"/>
      <c r="J424" s="220">
        <f>ROUND(I424*H424,2)</f>
        <v>0</v>
      </c>
      <c r="K424" s="216" t="s">
        <v>173</v>
      </c>
      <c r="L424" s="45"/>
      <c r="M424" s="221" t="s">
        <v>19</v>
      </c>
      <c r="N424" s="222" t="s">
        <v>43</v>
      </c>
      <c r="O424" s="85"/>
      <c r="P424" s="223">
        <f>O424*H424</f>
        <v>0</v>
      </c>
      <c r="Q424" s="223">
        <v>0.00125</v>
      </c>
      <c r="R424" s="223">
        <f>Q424*H424</f>
        <v>0.35174999999999995</v>
      </c>
      <c r="S424" s="223">
        <v>0</v>
      </c>
      <c r="T424" s="22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5" t="s">
        <v>352</v>
      </c>
      <c r="AT424" s="225" t="s">
        <v>169</v>
      </c>
      <c r="AU424" s="225" t="s">
        <v>81</v>
      </c>
      <c r="AY424" s="18" t="s">
        <v>166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8" t="s">
        <v>79</v>
      </c>
      <c r="BK424" s="226">
        <f>ROUND(I424*H424,2)</f>
        <v>0</v>
      </c>
      <c r="BL424" s="18" t="s">
        <v>352</v>
      </c>
      <c r="BM424" s="225" t="s">
        <v>603</v>
      </c>
    </row>
    <row r="425" s="2" customFormat="1">
      <c r="A425" s="39"/>
      <c r="B425" s="40"/>
      <c r="C425" s="41"/>
      <c r="D425" s="227" t="s">
        <v>176</v>
      </c>
      <c r="E425" s="41"/>
      <c r="F425" s="228" t="s">
        <v>604</v>
      </c>
      <c r="G425" s="41"/>
      <c r="H425" s="41"/>
      <c r="I425" s="229"/>
      <c r="J425" s="41"/>
      <c r="K425" s="41"/>
      <c r="L425" s="45"/>
      <c r="M425" s="230"/>
      <c r="N425" s="231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176</v>
      </c>
      <c r="AU425" s="18" t="s">
        <v>81</v>
      </c>
    </row>
    <row r="426" s="2" customFormat="1">
      <c r="A426" s="39"/>
      <c r="B426" s="40"/>
      <c r="C426" s="41"/>
      <c r="D426" s="232" t="s">
        <v>177</v>
      </c>
      <c r="E426" s="41"/>
      <c r="F426" s="233" t="s">
        <v>605</v>
      </c>
      <c r="G426" s="41"/>
      <c r="H426" s="41"/>
      <c r="I426" s="229"/>
      <c r="J426" s="41"/>
      <c r="K426" s="41"/>
      <c r="L426" s="45"/>
      <c r="M426" s="230"/>
      <c r="N426" s="231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177</v>
      </c>
      <c r="AU426" s="18" t="s">
        <v>81</v>
      </c>
    </row>
    <row r="427" s="13" customFormat="1">
      <c r="A427" s="13"/>
      <c r="B427" s="234"/>
      <c r="C427" s="235"/>
      <c r="D427" s="227" t="s">
        <v>179</v>
      </c>
      <c r="E427" s="236" t="s">
        <v>19</v>
      </c>
      <c r="F427" s="237" t="s">
        <v>251</v>
      </c>
      <c r="G427" s="235"/>
      <c r="H427" s="236" t="s">
        <v>19</v>
      </c>
      <c r="I427" s="238"/>
      <c r="J427" s="235"/>
      <c r="K427" s="235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179</v>
      </c>
      <c r="AU427" s="243" t="s">
        <v>81</v>
      </c>
      <c r="AV427" s="13" t="s">
        <v>79</v>
      </c>
      <c r="AW427" s="13" t="s">
        <v>33</v>
      </c>
      <c r="AX427" s="13" t="s">
        <v>72</v>
      </c>
      <c r="AY427" s="243" t="s">
        <v>166</v>
      </c>
    </row>
    <row r="428" s="14" customFormat="1">
      <c r="A428" s="14"/>
      <c r="B428" s="244"/>
      <c r="C428" s="245"/>
      <c r="D428" s="227" t="s">
        <v>179</v>
      </c>
      <c r="E428" s="246" t="s">
        <v>19</v>
      </c>
      <c r="F428" s="247" t="s">
        <v>411</v>
      </c>
      <c r="G428" s="245"/>
      <c r="H428" s="248">
        <v>281.39999999999998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179</v>
      </c>
      <c r="AU428" s="254" t="s">
        <v>81</v>
      </c>
      <c r="AV428" s="14" t="s">
        <v>81</v>
      </c>
      <c r="AW428" s="14" t="s">
        <v>33</v>
      </c>
      <c r="AX428" s="14" t="s">
        <v>72</v>
      </c>
      <c r="AY428" s="254" t="s">
        <v>166</v>
      </c>
    </row>
    <row r="429" s="15" customFormat="1">
      <c r="A429" s="15"/>
      <c r="B429" s="255"/>
      <c r="C429" s="256"/>
      <c r="D429" s="227" t="s">
        <v>179</v>
      </c>
      <c r="E429" s="257" t="s">
        <v>19</v>
      </c>
      <c r="F429" s="258" t="s">
        <v>181</v>
      </c>
      <c r="G429" s="256"/>
      <c r="H429" s="259">
        <v>281.39999999999998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5" t="s">
        <v>179</v>
      </c>
      <c r="AU429" s="265" t="s">
        <v>81</v>
      </c>
      <c r="AV429" s="15" t="s">
        <v>182</v>
      </c>
      <c r="AW429" s="15" t="s">
        <v>33</v>
      </c>
      <c r="AX429" s="15" t="s">
        <v>79</v>
      </c>
      <c r="AY429" s="265" t="s">
        <v>166</v>
      </c>
    </row>
    <row r="430" s="2" customFormat="1" ht="16.5" customHeight="1">
      <c r="A430" s="39"/>
      <c r="B430" s="40"/>
      <c r="C430" s="270" t="s">
        <v>606</v>
      </c>
      <c r="D430" s="270" t="s">
        <v>396</v>
      </c>
      <c r="E430" s="271" t="s">
        <v>607</v>
      </c>
      <c r="F430" s="272" t="s">
        <v>608</v>
      </c>
      <c r="G430" s="273" t="s">
        <v>247</v>
      </c>
      <c r="H430" s="274">
        <v>309.54000000000002</v>
      </c>
      <c r="I430" s="275"/>
      <c r="J430" s="276">
        <f>ROUND(I430*H430,2)</f>
        <v>0</v>
      </c>
      <c r="K430" s="272" t="s">
        <v>173</v>
      </c>
      <c r="L430" s="277"/>
      <c r="M430" s="278" t="s">
        <v>19</v>
      </c>
      <c r="N430" s="279" t="s">
        <v>43</v>
      </c>
      <c r="O430" s="85"/>
      <c r="P430" s="223">
        <f>O430*H430</f>
        <v>0</v>
      </c>
      <c r="Q430" s="223">
        <v>0.0080000000000000002</v>
      </c>
      <c r="R430" s="223">
        <f>Q430*H430</f>
        <v>2.4763200000000003</v>
      </c>
      <c r="S430" s="223">
        <v>0</v>
      </c>
      <c r="T430" s="22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5" t="s">
        <v>475</v>
      </c>
      <c r="AT430" s="225" t="s">
        <v>396</v>
      </c>
      <c r="AU430" s="225" t="s">
        <v>81</v>
      </c>
      <c r="AY430" s="18" t="s">
        <v>166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8" t="s">
        <v>79</v>
      </c>
      <c r="BK430" s="226">
        <f>ROUND(I430*H430,2)</f>
        <v>0</v>
      </c>
      <c r="BL430" s="18" t="s">
        <v>352</v>
      </c>
      <c r="BM430" s="225" t="s">
        <v>609</v>
      </c>
    </row>
    <row r="431" s="2" customFormat="1">
      <c r="A431" s="39"/>
      <c r="B431" s="40"/>
      <c r="C431" s="41"/>
      <c r="D431" s="227" t="s">
        <v>176</v>
      </c>
      <c r="E431" s="41"/>
      <c r="F431" s="228" t="s">
        <v>610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176</v>
      </c>
      <c r="AU431" s="18" t="s">
        <v>81</v>
      </c>
    </row>
    <row r="432" s="13" customFormat="1">
      <c r="A432" s="13"/>
      <c r="B432" s="234"/>
      <c r="C432" s="235"/>
      <c r="D432" s="227" t="s">
        <v>179</v>
      </c>
      <c r="E432" s="236" t="s">
        <v>19</v>
      </c>
      <c r="F432" s="237" t="s">
        <v>611</v>
      </c>
      <c r="G432" s="235"/>
      <c r="H432" s="236" t="s">
        <v>19</v>
      </c>
      <c r="I432" s="238"/>
      <c r="J432" s="235"/>
      <c r="K432" s="235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179</v>
      </c>
      <c r="AU432" s="243" t="s">
        <v>81</v>
      </c>
      <c r="AV432" s="13" t="s">
        <v>79</v>
      </c>
      <c r="AW432" s="13" t="s">
        <v>33</v>
      </c>
      <c r="AX432" s="13" t="s">
        <v>72</v>
      </c>
      <c r="AY432" s="243" t="s">
        <v>166</v>
      </c>
    </row>
    <row r="433" s="14" customFormat="1">
      <c r="A433" s="14"/>
      <c r="B433" s="244"/>
      <c r="C433" s="245"/>
      <c r="D433" s="227" t="s">
        <v>179</v>
      </c>
      <c r="E433" s="246" t="s">
        <v>19</v>
      </c>
      <c r="F433" s="247" t="s">
        <v>612</v>
      </c>
      <c r="G433" s="245"/>
      <c r="H433" s="248">
        <v>309.54000000000002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179</v>
      </c>
      <c r="AU433" s="254" t="s">
        <v>81</v>
      </c>
      <c r="AV433" s="14" t="s">
        <v>81</v>
      </c>
      <c r="AW433" s="14" t="s">
        <v>33</v>
      </c>
      <c r="AX433" s="14" t="s">
        <v>72</v>
      </c>
      <c r="AY433" s="254" t="s">
        <v>166</v>
      </c>
    </row>
    <row r="434" s="15" customFormat="1">
      <c r="A434" s="15"/>
      <c r="B434" s="255"/>
      <c r="C434" s="256"/>
      <c r="D434" s="227" t="s">
        <v>179</v>
      </c>
      <c r="E434" s="257" t="s">
        <v>19</v>
      </c>
      <c r="F434" s="258" t="s">
        <v>181</v>
      </c>
      <c r="G434" s="256"/>
      <c r="H434" s="259">
        <v>309.54000000000002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5" t="s">
        <v>179</v>
      </c>
      <c r="AU434" s="265" t="s">
        <v>81</v>
      </c>
      <c r="AV434" s="15" t="s">
        <v>182</v>
      </c>
      <c r="AW434" s="15" t="s">
        <v>33</v>
      </c>
      <c r="AX434" s="15" t="s">
        <v>79</v>
      </c>
      <c r="AY434" s="265" t="s">
        <v>166</v>
      </c>
    </row>
    <row r="435" s="2" customFormat="1" ht="16.5" customHeight="1">
      <c r="A435" s="39"/>
      <c r="B435" s="40"/>
      <c r="C435" s="214" t="s">
        <v>613</v>
      </c>
      <c r="D435" s="214" t="s">
        <v>169</v>
      </c>
      <c r="E435" s="215" t="s">
        <v>614</v>
      </c>
      <c r="F435" s="216" t="s">
        <v>615</v>
      </c>
      <c r="G435" s="217" t="s">
        <v>478</v>
      </c>
      <c r="H435" s="218">
        <v>16.800000000000001</v>
      </c>
      <c r="I435" s="219"/>
      <c r="J435" s="220">
        <f>ROUND(I435*H435,2)</f>
        <v>0</v>
      </c>
      <c r="K435" s="216" t="s">
        <v>19</v>
      </c>
      <c r="L435" s="45"/>
      <c r="M435" s="221" t="s">
        <v>19</v>
      </c>
      <c r="N435" s="222" t="s">
        <v>43</v>
      </c>
      <c r="O435" s="85"/>
      <c r="P435" s="223">
        <f>O435*H435</f>
        <v>0</v>
      </c>
      <c r="Q435" s="223">
        <v>0.01</v>
      </c>
      <c r="R435" s="223">
        <f>Q435*H435</f>
        <v>0.16800000000000001</v>
      </c>
      <c r="S435" s="223">
        <v>0</v>
      </c>
      <c r="T435" s="22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5" t="s">
        <v>352</v>
      </c>
      <c r="AT435" s="225" t="s">
        <v>169</v>
      </c>
      <c r="AU435" s="225" t="s">
        <v>81</v>
      </c>
      <c r="AY435" s="18" t="s">
        <v>166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8" t="s">
        <v>79</v>
      </c>
      <c r="BK435" s="226">
        <f>ROUND(I435*H435,2)</f>
        <v>0</v>
      </c>
      <c r="BL435" s="18" t="s">
        <v>352</v>
      </c>
      <c r="BM435" s="225" t="s">
        <v>616</v>
      </c>
    </row>
    <row r="436" s="2" customFormat="1">
      <c r="A436" s="39"/>
      <c r="B436" s="40"/>
      <c r="C436" s="41"/>
      <c r="D436" s="227" t="s">
        <v>176</v>
      </c>
      <c r="E436" s="41"/>
      <c r="F436" s="228" t="s">
        <v>615</v>
      </c>
      <c r="G436" s="41"/>
      <c r="H436" s="41"/>
      <c r="I436" s="229"/>
      <c r="J436" s="41"/>
      <c r="K436" s="41"/>
      <c r="L436" s="45"/>
      <c r="M436" s="230"/>
      <c r="N436" s="231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176</v>
      </c>
      <c r="AU436" s="18" t="s">
        <v>81</v>
      </c>
    </row>
    <row r="437" s="13" customFormat="1">
      <c r="A437" s="13"/>
      <c r="B437" s="234"/>
      <c r="C437" s="235"/>
      <c r="D437" s="227" t="s">
        <v>179</v>
      </c>
      <c r="E437" s="236" t="s">
        <v>19</v>
      </c>
      <c r="F437" s="237" t="s">
        <v>617</v>
      </c>
      <c r="G437" s="235"/>
      <c r="H437" s="236" t="s">
        <v>19</v>
      </c>
      <c r="I437" s="238"/>
      <c r="J437" s="235"/>
      <c r="K437" s="235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179</v>
      </c>
      <c r="AU437" s="243" t="s">
        <v>81</v>
      </c>
      <c r="AV437" s="13" t="s">
        <v>79</v>
      </c>
      <c r="AW437" s="13" t="s">
        <v>33</v>
      </c>
      <c r="AX437" s="13" t="s">
        <v>72</v>
      </c>
      <c r="AY437" s="243" t="s">
        <v>166</v>
      </c>
    </row>
    <row r="438" s="13" customFormat="1">
      <c r="A438" s="13"/>
      <c r="B438" s="234"/>
      <c r="C438" s="235"/>
      <c r="D438" s="227" t="s">
        <v>179</v>
      </c>
      <c r="E438" s="236" t="s">
        <v>19</v>
      </c>
      <c r="F438" s="237" t="s">
        <v>618</v>
      </c>
      <c r="G438" s="235"/>
      <c r="H438" s="236" t="s">
        <v>19</v>
      </c>
      <c r="I438" s="238"/>
      <c r="J438" s="235"/>
      <c r="K438" s="235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179</v>
      </c>
      <c r="AU438" s="243" t="s">
        <v>81</v>
      </c>
      <c r="AV438" s="13" t="s">
        <v>79</v>
      </c>
      <c r="AW438" s="13" t="s">
        <v>33</v>
      </c>
      <c r="AX438" s="13" t="s">
        <v>72</v>
      </c>
      <c r="AY438" s="243" t="s">
        <v>166</v>
      </c>
    </row>
    <row r="439" s="14" customFormat="1">
      <c r="A439" s="14"/>
      <c r="B439" s="244"/>
      <c r="C439" s="245"/>
      <c r="D439" s="227" t="s">
        <v>179</v>
      </c>
      <c r="E439" s="246" t="s">
        <v>19</v>
      </c>
      <c r="F439" s="247" t="s">
        <v>619</v>
      </c>
      <c r="G439" s="245"/>
      <c r="H439" s="248">
        <v>16.800000000000001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179</v>
      </c>
      <c r="AU439" s="254" t="s">
        <v>81</v>
      </c>
      <c r="AV439" s="14" t="s">
        <v>81</v>
      </c>
      <c r="AW439" s="14" t="s">
        <v>33</v>
      </c>
      <c r="AX439" s="14" t="s">
        <v>72</v>
      </c>
      <c r="AY439" s="254" t="s">
        <v>166</v>
      </c>
    </row>
    <row r="440" s="15" customFormat="1">
      <c r="A440" s="15"/>
      <c r="B440" s="255"/>
      <c r="C440" s="256"/>
      <c r="D440" s="227" t="s">
        <v>179</v>
      </c>
      <c r="E440" s="257" t="s">
        <v>19</v>
      </c>
      <c r="F440" s="258" t="s">
        <v>181</v>
      </c>
      <c r="G440" s="256"/>
      <c r="H440" s="259">
        <v>16.800000000000001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5" t="s">
        <v>179</v>
      </c>
      <c r="AU440" s="265" t="s">
        <v>81</v>
      </c>
      <c r="AV440" s="15" t="s">
        <v>182</v>
      </c>
      <c r="AW440" s="15" t="s">
        <v>33</v>
      </c>
      <c r="AX440" s="15" t="s">
        <v>79</v>
      </c>
      <c r="AY440" s="265" t="s">
        <v>166</v>
      </c>
    </row>
    <row r="441" s="2" customFormat="1" ht="16.5" customHeight="1">
      <c r="A441" s="39"/>
      <c r="B441" s="40"/>
      <c r="C441" s="214" t="s">
        <v>620</v>
      </c>
      <c r="D441" s="214" t="s">
        <v>169</v>
      </c>
      <c r="E441" s="215" t="s">
        <v>621</v>
      </c>
      <c r="F441" s="216" t="s">
        <v>622</v>
      </c>
      <c r="G441" s="217" t="s">
        <v>388</v>
      </c>
      <c r="H441" s="218">
        <v>9</v>
      </c>
      <c r="I441" s="219"/>
      <c r="J441" s="220">
        <f>ROUND(I441*H441,2)</f>
        <v>0</v>
      </c>
      <c r="K441" s="216" t="s">
        <v>173</v>
      </c>
      <c r="L441" s="45"/>
      <c r="M441" s="221" t="s">
        <v>19</v>
      </c>
      <c r="N441" s="222" t="s">
        <v>43</v>
      </c>
      <c r="O441" s="85"/>
      <c r="P441" s="223">
        <f>O441*H441</f>
        <v>0</v>
      </c>
      <c r="Q441" s="223">
        <v>1.0000000000000001E-05</v>
      </c>
      <c r="R441" s="223">
        <f>Q441*H441</f>
        <v>9.0000000000000006E-05</v>
      </c>
      <c r="S441" s="223">
        <v>0</v>
      </c>
      <c r="T441" s="22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5" t="s">
        <v>352</v>
      </c>
      <c r="AT441" s="225" t="s">
        <v>169</v>
      </c>
      <c r="AU441" s="225" t="s">
        <v>81</v>
      </c>
      <c r="AY441" s="18" t="s">
        <v>166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8" t="s">
        <v>79</v>
      </c>
      <c r="BK441" s="226">
        <f>ROUND(I441*H441,2)</f>
        <v>0</v>
      </c>
      <c r="BL441" s="18" t="s">
        <v>352</v>
      </c>
      <c r="BM441" s="225" t="s">
        <v>623</v>
      </c>
    </row>
    <row r="442" s="2" customFormat="1">
      <c r="A442" s="39"/>
      <c r="B442" s="40"/>
      <c r="C442" s="41"/>
      <c r="D442" s="227" t="s">
        <v>176</v>
      </c>
      <c r="E442" s="41"/>
      <c r="F442" s="228" t="s">
        <v>624</v>
      </c>
      <c r="G442" s="41"/>
      <c r="H442" s="41"/>
      <c r="I442" s="229"/>
      <c r="J442" s="41"/>
      <c r="K442" s="41"/>
      <c r="L442" s="45"/>
      <c r="M442" s="230"/>
      <c r="N442" s="231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176</v>
      </c>
      <c r="AU442" s="18" t="s">
        <v>81</v>
      </c>
    </row>
    <row r="443" s="2" customFormat="1">
      <c r="A443" s="39"/>
      <c r="B443" s="40"/>
      <c r="C443" s="41"/>
      <c r="D443" s="232" t="s">
        <v>177</v>
      </c>
      <c r="E443" s="41"/>
      <c r="F443" s="233" t="s">
        <v>625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177</v>
      </c>
      <c r="AU443" s="18" t="s">
        <v>81</v>
      </c>
    </row>
    <row r="444" s="14" customFormat="1">
      <c r="A444" s="14"/>
      <c r="B444" s="244"/>
      <c r="C444" s="245"/>
      <c r="D444" s="227" t="s">
        <v>179</v>
      </c>
      <c r="E444" s="246" t="s">
        <v>19</v>
      </c>
      <c r="F444" s="247" t="s">
        <v>223</v>
      </c>
      <c r="G444" s="245"/>
      <c r="H444" s="248">
        <v>9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81</v>
      </c>
      <c r="AV444" s="14" t="s">
        <v>81</v>
      </c>
      <c r="AW444" s="14" t="s">
        <v>33</v>
      </c>
      <c r="AX444" s="14" t="s">
        <v>72</v>
      </c>
      <c r="AY444" s="254" t="s">
        <v>166</v>
      </c>
    </row>
    <row r="445" s="15" customFormat="1">
      <c r="A445" s="15"/>
      <c r="B445" s="255"/>
      <c r="C445" s="256"/>
      <c r="D445" s="227" t="s">
        <v>179</v>
      </c>
      <c r="E445" s="257" t="s">
        <v>19</v>
      </c>
      <c r="F445" s="258" t="s">
        <v>181</v>
      </c>
      <c r="G445" s="256"/>
      <c r="H445" s="259">
        <v>9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81</v>
      </c>
      <c r="AV445" s="15" t="s">
        <v>182</v>
      </c>
      <c r="AW445" s="15" t="s">
        <v>33</v>
      </c>
      <c r="AX445" s="15" t="s">
        <v>79</v>
      </c>
      <c r="AY445" s="265" t="s">
        <v>166</v>
      </c>
    </row>
    <row r="446" s="2" customFormat="1" ht="16.5" customHeight="1">
      <c r="A446" s="39"/>
      <c r="B446" s="40"/>
      <c r="C446" s="270" t="s">
        <v>626</v>
      </c>
      <c r="D446" s="270" t="s">
        <v>396</v>
      </c>
      <c r="E446" s="271" t="s">
        <v>627</v>
      </c>
      <c r="F446" s="272" t="s">
        <v>628</v>
      </c>
      <c r="G446" s="273" t="s">
        <v>388</v>
      </c>
      <c r="H446" s="274">
        <v>9</v>
      </c>
      <c r="I446" s="275"/>
      <c r="J446" s="276">
        <f>ROUND(I446*H446,2)</f>
        <v>0</v>
      </c>
      <c r="K446" s="272" t="s">
        <v>173</v>
      </c>
      <c r="L446" s="277"/>
      <c r="M446" s="278" t="s">
        <v>19</v>
      </c>
      <c r="N446" s="279" t="s">
        <v>43</v>
      </c>
      <c r="O446" s="85"/>
      <c r="P446" s="223">
        <f>O446*H446</f>
        <v>0</v>
      </c>
      <c r="Q446" s="223">
        <v>0.0025000000000000001</v>
      </c>
      <c r="R446" s="223">
        <f>Q446*H446</f>
        <v>0.022499999999999999</v>
      </c>
      <c r="S446" s="223">
        <v>0</v>
      </c>
      <c r="T446" s="22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5" t="s">
        <v>475</v>
      </c>
      <c r="AT446" s="225" t="s">
        <v>396</v>
      </c>
      <c r="AU446" s="225" t="s">
        <v>81</v>
      </c>
      <c r="AY446" s="18" t="s">
        <v>166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79</v>
      </c>
      <c r="BK446" s="226">
        <f>ROUND(I446*H446,2)</f>
        <v>0</v>
      </c>
      <c r="BL446" s="18" t="s">
        <v>352</v>
      </c>
      <c r="BM446" s="225" t="s">
        <v>629</v>
      </c>
    </row>
    <row r="447" s="2" customFormat="1">
      <c r="A447" s="39"/>
      <c r="B447" s="40"/>
      <c r="C447" s="41"/>
      <c r="D447" s="227" t="s">
        <v>176</v>
      </c>
      <c r="E447" s="41"/>
      <c r="F447" s="228" t="s">
        <v>628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176</v>
      </c>
      <c r="AU447" s="18" t="s">
        <v>81</v>
      </c>
    </row>
    <row r="448" s="2" customFormat="1" ht="16.5" customHeight="1">
      <c r="A448" s="39"/>
      <c r="B448" s="40"/>
      <c r="C448" s="214" t="s">
        <v>630</v>
      </c>
      <c r="D448" s="214" t="s">
        <v>169</v>
      </c>
      <c r="E448" s="215" t="s">
        <v>631</v>
      </c>
      <c r="F448" s="216" t="s">
        <v>632</v>
      </c>
      <c r="G448" s="217" t="s">
        <v>388</v>
      </c>
      <c r="H448" s="218">
        <v>2</v>
      </c>
      <c r="I448" s="219"/>
      <c r="J448" s="220">
        <f>ROUND(I448*H448,2)</f>
        <v>0</v>
      </c>
      <c r="K448" s="216" t="s">
        <v>173</v>
      </c>
      <c r="L448" s="45"/>
      <c r="M448" s="221" t="s">
        <v>19</v>
      </c>
      <c r="N448" s="222" t="s">
        <v>43</v>
      </c>
      <c r="O448" s="85"/>
      <c r="P448" s="223">
        <f>O448*H448</f>
        <v>0</v>
      </c>
      <c r="Q448" s="223">
        <v>1.0000000000000001E-05</v>
      </c>
      <c r="R448" s="223">
        <f>Q448*H448</f>
        <v>2.0000000000000002E-05</v>
      </c>
      <c r="S448" s="223">
        <v>0</v>
      </c>
      <c r="T448" s="22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5" t="s">
        <v>352</v>
      </c>
      <c r="AT448" s="225" t="s">
        <v>169</v>
      </c>
      <c r="AU448" s="225" t="s">
        <v>81</v>
      </c>
      <c r="AY448" s="18" t="s">
        <v>166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8" t="s">
        <v>79</v>
      </c>
      <c r="BK448" s="226">
        <f>ROUND(I448*H448,2)</f>
        <v>0</v>
      </c>
      <c r="BL448" s="18" t="s">
        <v>352</v>
      </c>
      <c r="BM448" s="225" t="s">
        <v>633</v>
      </c>
    </row>
    <row r="449" s="2" customFormat="1">
      <c r="A449" s="39"/>
      <c r="B449" s="40"/>
      <c r="C449" s="41"/>
      <c r="D449" s="227" t="s">
        <v>176</v>
      </c>
      <c r="E449" s="41"/>
      <c r="F449" s="228" t="s">
        <v>634</v>
      </c>
      <c r="G449" s="41"/>
      <c r="H449" s="41"/>
      <c r="I449" s="229"/>
      <c r="J449" s="41"/>
      <c r="K449" s="41"/>
      <c r="L449" s="45"/>
      <c r="M449" s="230"/>
      <c r="N449" s="231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176</v>
      </c>
      <c r="AU449" s="18" t="s">
        <v>81</v>
      </c>
    </row>
    <row r="450" s="2" customFormat="1">
      <c r="A450" s="39"/>
      <c r="B450" s="40"/>
      <c r="C450" s="41"/>
      <c r="D450" s="232" t="s">
        <v>177</v>
      </c>
      <c r="E450" s="41"/>
      <c r="F450" s="233" t="s">
        <v>635</v>
      </c>
      <c r="G450" s="41"/>
      <c r="H450" s="41"/>
      <c r="I450" s="229"/>
      <c r="J450" s="41"/>
      <c r="K450" s="41"/>
      <c r="L450" s="45"/>
      <c r="M450" s="230"/>
      <c r="N450" s="231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177</v>
      </c>
      <c r="AU450" s="18" t="s">
        <v>81</v>
      </c>
    </row>
    <row r="451" s="2" customFormat="1" ht="16.5" customHeight="1">
      <c r="A451" s="39"/>
      <c r="B451" s="40"/>
      <c r="C451" s="270" t="s">
        <v>636</v>
      </c>
      <c r="D451" s="270" t="s">
        <v>396</v>
      </c>
      <c r="E451" s="271" t="s">
        <v>637</v>
      </c>
      <c r="F451" s="272" t="s">
        <v>638</v>
      </c>
      <c r="G451" s="273" t="s">
        <v>388</v>
      </c>
      <c r="H451" s="274">
        <v>2</v>
      </c>
      <c r="I451" s="275"/>
      <c r="J451" s="276">
        <f>ROUND(I451*H451,2)</f>
        <v>0</v>
      </c>
      <c r="K451" s="272" t="s">
        <v>173</v>
      </c>
      <c r="L451" s="277"/>
      <c r="M451" s="278" t="s">
        <v>19</v>
      </c>
      <c r="N451" s="279" t="s">
        <v>43</v>
      </c>
      <c r="O451" s="85"/>
      <c r="P451" s="223">
        <f>O451*H451</f>
        <v>0</v>
      </c>
      <c r="Q451" s="223">
        <v>0.0025000000000000001</v>
      </c>
      <c r="R451" s="223">
        <f>Q451*H451</f>
        <v>0.0050000000000000001</v>
      </c>
      <c r="S451" s="223">
        <v>0</v>
      </c>
      <c r="T451" s="22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5" t="s">
        <v>475</v>
      </c>
      <c r="AT451" s="225" t="s">
        <v>396</v>
      </c>
      <c r="AU451" s="225" t="s">
        <v>81</v>
      </c>
      <c r="AY451" s="18" t="s">
        <v>166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8" t="s">
        <v>79</v>
      </c>
      <c r="BK451" s="226">
        <f>ROUND(I451*H451,2)</f>
        <v>0</v>
      </c>
      <c r="BL451" s="18" t="s">
        <v>352</v>
      </c>
      <c r="BM451" s="225" t="s">
        <v>639</v>
      </c>
    </row>
    <row r="452" s="2" customFormat="1">
      <c r="A452" s="39"/>
      <c r="B452" s="40"/>
      <c r="C452" s="41"/>
      <c r="D452" s="227" t="s">
        <v>176</v>
      </c>
      <c r="E452" s="41"/>
      <c r="F452" s="228" t="s">
        <v>638</v>
      </c>
      <c r="G452" s="41"/>
      <c r="H452" s="41"/>
      <c r="I452" s="229"/>
      <c r="J452" s="41"/>
      <c r="K452" s="41"/>
      <c r="L452" s="45"/>
      <c r="M452" s="230"/>
      <c r="N452" s="231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176</v>
      </c>
      <c r="AU452" s="18" t="s">
        <v>81</v>
      </c>
    </row>
    <row r="453" s="2" customFormat="1" ht="16.5" customHeight="1">
      <c r="A453" s="39"/>
      <c r="B453" s="40"/>
      <c r="C453" s="214" t="s">
        <v>640</v>
      </c>
      <c r="D453" s="214" t="s">
        <v>169</v>
      </c>
      <c r="E453" s="215" t="s">
        <v>641</v>
      </c>
      <c r="F453" s="216" t="s">
        <v>642</v>
      </c>
      <c r="G453" s="217" t="s">
        <v>388</v>
      </c>
      <c r="H453" s="218">
        <v>5</v>
      </c>
      <c r="I453" s="219"/>
      <c r="J453" s="220">
        <f>ROUND(I453*H453,2)</f>
        <v>0</v>
      </c>
      <c r="K453" s="216" t="s">
        <v>173</v>
      </c>
      <c r="L453" s="45"/>
      <c r="M453" s="221" t="s">
        <v>19</v>
      </c>
      <c r="N453" s="222" t="s">
        <v>43</v>
      </c>
      <c r="O453" s="85"/>
      <c r="P453" s="223">
        <f>O453*H453</f>
        <v>0</v>
      </c>
      <c r="Q453" s="223">
        <v>1.0000000000000001E-05</v>
      </c>
      <c r="R453" s="223">
        <f>Q453*H453</f>
        <v>5.0000000000000002E-05</v>
      </c>
      <c r="S453" s="223">
        <v>0</v>
      </c>
      <c r="T453" s="22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5" t="s">
        <v>352</v>
      </c>
      <c r="AT453" s="225" t="s">
        <v>169</v>
      </c>
      <c r="AU453" s="225" t="s">
        <v>81</v>
      </c>
      <c r="AY453" s="18" t="s">
        <v>166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8" t="s">
        <v>79</v>
      </c>
      <c r="BK453" s="226">
        <f>ROUND(I453*H453,2)</f>
        <v>0</v>
      </c>
      <c r="BL453" s="18" t="s">
        <v>352</v>
      </c>
      <c r="BM453" s="225" t="s">
        <v>643</v>
      </c>
    </row>
    <row r="454" s="2" customFormat="1">
      <c r="A454" s="39"/>
      <c r="B454" s="40"/>
      <c r="C454" s="41"/>
      <c r="D454" s="227" t="s">
        <v>176</v>
      </c>
      <c r="E454" s="41"/>
      <c r="F454" s="228" t="s">
        <v>644</v>
      </c>
      <c r="G454" s="41"/>
      <c r="H454" s="41"/>
      <c r="I454" s="229"/>
      <c r="J454" s="41"/>
      <c r="K454" s="41"/>
      <c r="L454" s="45"/>
      <c r="M454" s="230"/>
      <c r="N454" s="231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176</v>
      </c>
      <c r="AU454" s="18" t="s">
        <v>81</v>
      </c>
    </row>
    <row r="455" s="2" customFormat="1">
      <c r="A455" s="39"/>
      <c r="B455" s="40"/>
      <c r="C455" s="41"/>
      <c r="D455" s="232" t="s">
        <v>177</v>
      </c>
      <c r="E455" s="41"/>
      <c r="F455" s="233" t="s">
        <v>645</v>
      </c>
      <c r="G455" s="41"/>
      <c r="H455" s="41"/>
      <c r="I455" s="229"/>
      <c r="J455" s="41"/>
      <c r="K455" s="41"/>
      <c r="L455" s="45"/>
      <c r="M455" s="230"/>
      <c r="N455" s="231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177</v>
      </c>
      <c r="AU455" s="18" t="s">
        <v>81</v>
      </c>
    </row>
    <row r="456" s="2" customFormat="1" ht="16.5" customHeight="1">
      <c r="A456" s="39"/>
      <c r="B456" s="40"/>
      <c r="C456" s="270" t="s">
        <v>646</v>
      </c>
      <c r="D456" s="270" t="s">
        <v>396</v>
      </c>
      <c r="E456" s="271" t="s">
        <v>647</v>
      </c>
      <c r="F456" s="272" t="s">
        <v>648</v>
      </c>
      <c r="G456" s="273" t="s">
        <v>388</v>
      </c>
      <c r="H456" s="274">
        <v>5</v>
      </c>
      <c r="I456" s="275"/>
      <c r="J456" s="276">
        <f>ROUND(I456*H456,2)</f>
        <v>0</v>
      </c>
      <c r="K456" s="272" t="s">
        <v>173</v>
      </c>
      <c r="L456" s="277"/>
      <c r="M456" s="278" t="s">
        <v>19</v>
      </c>
      <c r="N456" s="279" t="s">
        <v>43</v>
      </c>
      <c r="O456" s="85"/>
      <c r="P456" s="223">
        <f>O456*H456</f>
        <v>0</v>
      </c>
      <c r="Q456" s="223">
        <v>0.0067000000000000002</v>
      </c>
      <c r="R456" s="223">
        <f>Q456*H456</f>
        <v>0.033500000000000002</v>
      </c>
      <c r="S456" s="223">
        <v>0</v>
      </c>
      <c r="T456" s="22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5" t="s">
        <v>475</v>
      </c>
      <c r="AT456" s="225" t="s">
        <v>396</v>
      </c>
      <c r="AU456" s="225" t="s">
        <v>81</v>
      </c>
      <c r="AY456" s="18" t="s">
        <v>166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8" t="s">
        <v>79</v>
      </c>
      <c r="BK456" s="226">
        <f>ROUND(I456*H456,2)</f>
        <v>0</v>
      </c>
      <c r="BL456" s="18" t="s">
        <v>352</v>
      </c>
      <c r="BM456" s="225" t="s">
        <v>649</v>
      </c>
    </row>
    <row r="457" s="2" customFormat="1">
      <c r="A457" s="39"/>
      <c r="B457" s="40"/>
      <c r="C457" s="41"/>
      <c r="D457" s="227" t="s">
        <v>176</v>
      </c>
      <c r="E457" s="41"/>
      <c r="F457" s="228" t="s">
        <v>648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176</v>
      </c>
      <c r="AU457" s="18" t="s">
        <v>81</v>
      </c>
    </row>
    <row r="458" s="2" customFormat="1" ht="16.5" customHeight="1">
      <c r="A458" s="39"/>
      <c r="B458" s="40"/>
      <c r="C458" s="214" t="s">
        <v>650</v>
      </c>
      <c r="D458" s="214" t="s">
        <v>169</v>
      </c>
      <c r="E458" s="215" t="s">
        <v>651</v>
      </c>
      <c r="F458" s="216" t="s">
        <v>652</v>
      </c>
      <c r="G458" s="217" t="s">
        <v>388</v>
      </c>
      <c r="H458" s="218">
        <v>19</v>
      </c>
      <c r="I458" s="219"/>
      <c r="J458" s="220">
        <f>ROUND(I458*H458,2)</f>
        <v>0</v>
      </c>
      <c r="K458" s="216" t="s">
        <v>173</v>
      </c>
      <c r="L458" s="45"/>
      <c r="M458" s="221" t="s">
        <v>19</v>
      </c>
      <c r="N458" s="222" t="s">
        <v>43</v>
      </c>
      <c r="O458" s="85"/>
      <c r="P458" s="223">
        <f>O458*H458</f>
        <v>0</v>
      </c>
      <c r="Q458" s="223">
        <v>1.0000000000000001E-05</v>
      </c>
      <c r="R458" s="223">
        <f>Q458*H458</f>
        <v>0.00019000000000000001</v>
      </c>
      <c r="S458" s="223">
        <v>0</v>
      </c>
      <c r="T458" s="22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5" t="s">
        <v>352</v>
      </c>
      <c r="AT458" s="225" t="s">
        <v>169</v>
      </c>
      <c r="AU458" s="225" t="s">
        <v>81</v>
      </c>
      <c r="AY458" s="18" t="s">
        <v>166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8" t="s">
        <v>79</v>
      </c>
      <c r="BK458" s="226">
        <f>ROUND(I458*H458,2)</f>
        <v>0</v>
      </c>
      <c r="BL458" s="18" t="s">
        <v>352</v>
      </c>
      <c r="BM458" s="225" t="s">
        <v>653</v>
      </c>
    </row>
    <row r="459" s="2" customFormat="1">
      <c r="A459" s="39"/>
      <c r="B459" s="40"/>
      <c r="C459" s="41"/>
      <c r="D459" s="227" t="s">
        <v>176</v>
      </c>
      <c r="E459" s="41"/>
      <c r="F459" s="228" t="s">
        <v>654</v>
      </c>
      <c r="G459" s="41"/>
      <c r="H459" s="41"/>
      <c r="I459" s="229"/>
      <c r="J459" s="41"/>
      <c r="K459" s="41"/>
      <c r="L459" s="45"/>
      <c r="M459" s="230"/>
      <c r="N459" s="231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176</v>
      </c>
      <c r="AU459" s="18" t="s">
        <v>81</v>
      </c>
    </row>
    <row r="460" s="2" customFormat="1">
      <c r="A460" s="39"/>
      <c r="B460" s="40"/>
      <c r="C460" s="41"/>
      <c r="D460" s="232" t="s">
        <v>177</v>
      </c>
      <c r="E460" s="41"/>
      <c r="F460" s="233" t="s">
        <v>655</v>
      </c>
      <c r="G460" s="41"/>
      <c r="H460" s="41"/>
      <c r="I460" s="229"/>
      <c r="J460" s="41"/>
      <c r="K460" s="41"/>
      <c r="L460" s="45"/>
      <c r="M460" s="230"/>
      <c r="N460" s="231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177</v>
      </c>
      <c r="AU460" s="18" t="s">
        <v>81</v>
      </c>
    </row>
    <row r="461" s="2" customFormat="1" ht="16.5" customHeight="1">
      <c r="A461" s="39"/>
      <c r="B461" s="40"/>
      <c r="C461" s="270" t="s">
        <v>656</v>
      </c>
      <c r="D461" s="270" t="s">
        <v>396</v>
      </c>
      <c r="E461" s="271" t="s">
        <v>657</v>
      </c>
      <c r="F461" s="272" t="s">
        <v>658</v>
      </c>
      <c r="G461" s="273" t="s">
        <v>388</v>
      </c>
      <c r="H461" s="274">
        <v>19</v>
      </c>
      <c r="I461" s="275"/>
      <c r="J461" s="276">
        <f>ROUND(I461*H461,2)</f>
        <v>0</v>
      </c>
      <c r="K461" s="272" t="s">
        <v>173</v>
      </c>
      <c r="L461" s="277"/>
      <c r="M461" s="278" t="s">
        <v>19</v>
      </c>
      <c r="N461" s="279" t="s">
        <v>43</v>
      </c>
      <c r="O461" s="85"/>
      <c r="P461" s="223">
        <f>O461*H461</f>
        <v>0</v>
      </c>
      <c r="Q461" s="223">
        <v>0.00089999999999999998</v>
      </c>
      <c r="R461" s="223">
        <f>Q461*H461</f>
        <v>0.017100000000000001</v>
      </c>
      <c r="S461" s="223">
        <v>0</v>
      </c>
      <c r="T461" s="22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5" t="s">
        <v>475</v>
      </c>
      <c r="AT461" s="225" t="s">
        <v>396</v>
      </c>
      <c r="AU461" s="225" t="s">
        <v>81</v>
      </c>
      <c r="AY461" s="18" t="s">
        <v>166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8" t="s">
        <v>79</v>
      </c>
      <c r="BK461" s="226">
        <f>ROUND(I461*H461,2)</f>
        <v>0</v>
      </c>
      <c r="BL461" s="18" t="s">
        <v>352</v>
      </c>
      <c r="BM461" s="225" t="s">
        <v>659</v>
      </c>
    </row>
    <row r="462" s="2" customFormat="1">
      <c r="A462" s="39"/>
      <c r="B462" s="40"/>
      <c r="C462" s="41"/>
      <c r="D462" s="227" t="s">
        <v>176</v>
      </c>
      <c r="E462" s="41"/>
      <c r="F462" s="228" t="s">
        <v>658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176</v>
      </c>
      <c r="AU462" s="18" t="s">
        <v>81</v>
      </c>
    </row>
    <row r="463" s="2" customFormat="1" ht="16.5" customHeight="1">
      <c r="A463" s="39"/>
      <c r="B463" s="40"/>
      <c r="C463" s="214" t="s">
        <v>660</v>
      </c>
      <c r="D463" s="214" t="s">
        <v>169</v>
      </c>
      <c r="E463" s="215" t="s">
        <v>661</v>
      </c>
      <c r="F463" s="216" t="s">
        <v>662</v>
      </c>
      <c r="G463" s="217" t="s">
        <v>388</v>
      </c>
      <c r="H463" s="218">
        <v>10</v>
      </c>
      <c r="I463" s="219"/>
      <c r="J463" s="220">
        <f>ROUND(I463*H463,2)</f>
        <v>0</v>
      </c>
      <c r="K463" s="216" t="s">
        <v>173</v>
      </c>
      <c r="L463" s="45"/>
      <c r="M463" s="221" t="s">
        <v>19</v>
      </c>
      <c r="N463" s="222" t="s">
        <v>43</v>
      </c>
      <c r="O463" s="85"/>
      <c r="P463" s="223">
        <f>O463*H463</f>
        <v>0</v>
      </c>
      <c r="Q463" s="223">
        <v>0.00022000000000000001</v>
      </c>
      <c r="R463" s="223">
        <f>Q463*H463</f>
        <v>0.0022000000000000001</v>
      </c>
      <c r="S463" s="223">
        <v>0</v>
      </c>
      <c r="T463" s="224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5" t="s">
        <v>352</v>
      </c>
      <c r="AT463" s="225" t="s">
        <v>169</v>
      </c>
      <c r="AU463" s="225" t="s">
        <v>81</v>
      </c>
      <c r="AY463" s="18" t="s">
        <v>166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8" t="s">
        <v>79</v>
      </c>
      <c r="BK463" s="226">
        <f>ROUND(I463*H463,2)</f>
        <v>0</v>
      </c>
      <c r="BL463" s="18" t="s">
        <v>352</v>
      </c>
      <c r="BM463" s="225" t="s">
        <v>663</v>
      </c>
    </row>
    <row r="464" s="2" customFormat="1">
      <c r="A464" s="39"/>
      <c r="B464" s="40"/>
      <c r="C464" s="41"/>
      <c r="D464" s="227" t="s">
        <v>176</v>
      </c>
      <c r="E464" s="41"/>
      <c r="F464" s="228" t="s">
        <v>664</v>
      </c>
      <c r="G464" s="41"/>
      <c r="H464" s="41"/>
      <c r="I464" s="229"/>
      <c r="J464" s="41"/>
      <c r="K464" s="41"/>
      <c r="L464" s="45"/>
      <c r="M464" s="230"/>
      <c r="N464" s="231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176</v>
      </c>
      <c r="AU464" s="18" t="s">
        <v>81</v>
      </c>
    </row>
    <row r="465" s="2" customFormat="1">
      <c r="A465" s="39"/>
      <c r="B465" s="40"/>
      <c r="C465" s="41"/>
      <c r="D465" s="232" t="s">
        <v>177</v>
      </c>
      <c r="E465" s="41"/>
      <c r="F465" s="233" t="s">
        <v>665</v>
      </c>
      <c r="G465" s="41"/>
      <c r="H465" s="41"/>
      <c r="I465" s="229"/>
      <c r="J465" s="41"/>
      <c r="K465" s="41"/>
      <c r="L465" s="45"/>
      <c r="M465" s="230"/>
      <c r="N465" s="231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177</v>
      </c>
      <c r="AU465" s="18" t="s">
        <v>81</v>
      </c>
    </row>
    <row r="466" s="13" customFormat="1">
      <c r="A466" s="13"/>
      <c r="B466" s="234"/>
      <c r="C466" s="235"/>
      <c r="D466" s="227" t="s">
        <v>179</v>
      </c>
      <c r="E466" s="236" t="s">
        <v>19</v>
      </c>
      <c r="F466" s="237" t="s">
        <v>392</v>
      </c>
      <c r="G466" s="235"/>
      <c r="H466" s="236" t="s">
        <v>19</v>
      </c>
      <c r="I466" s="238"/>
      <c r="J466" s="235"/>
      <c r="K466" s="235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179</v>
      </c>
      <c r="AU466" s="243" t="s">
        <v>81</v>
      </c>
      <c r="AV466" s="13" t="s">
        <v>79</v>
      </c>
      <c r="AW466" s="13" t="s">
        <v>33</v>
      </c>
      <c r="AX466" s="13" t="s">
        <v>72</v>
      </c>
      <c r="AY466" s="243" t="s">
        <v>166</v>
      </c>
    </row>
    <row r="467" s="13" customFormat="1">
      <c r="A467" s="13"/>
      <c r="B467" s="234"/>
      <c r="C467" s="235"/>
      <c r="D467" s="227" t="s">
        <v>179</v>
      </c>
      <c r="E467" s="236" t="s">
        <v>19</v>
      </c>
      <c r="F467" s="237" t="s">
        <v>666</v>
      </c>
      <c r="G467" s="235"/>
      <c r="H467" s="236" t="s">
        <v>19</v>
      </c>
      <c r="I467" s="238"/>
      <c r="J467" s="235"/>
      <c r="K467" s="235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179</v>
      </c>
      <c r="AU467" s="243" t="s">
        <v>81</v>
      </c>
      <c r="AV467" s="13" t="s">
        <v>79</v>
      </c>
      <c r="AW467" s="13" t="s">
        <v>33</v>
      </c>
      <c r="AX467" s="13" t="s">
        <v>72</v>
      </c>
      <c r="AY467" s="243" t="s">
        <v>166</v>
      </c>
    </row>
    <row r="468" s="14" customFormat="1">
      <c r="A468" s="14"/>
      <c r="B468" s="244"/>
      <c r="C468" s="245"/>
      <c r="D468" s="227" t="s">
        <v>179</v>
      </c>
      <c r="E468" s="246" t="s">
        <v>19</v>
      </c>
      <c r="F468" s="247" t="s">
        <v>79</v>
      </c>
      <c r="G468" s="245"/>
      <c r="H468" s="248">
        <v>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179</v>
      </c>
      <c r="AU468" s="254" t="s">
        <v>81</v>
      </c>
      <c r="AV468" s="14" t="s">
        <v>81</v>
      </c>
      <c r="AW468" s="14" t="s">
        <v>33</v>
      </c>
      <c r="AX468" s="14" t="s">
        <v>72</v>
      </c>
      <c r="AY468" s="254" t="s">
        <v>166</v>
      </c>
    </row>
    <row r="469" s="13" customFormat="1">
      <c r="A469" s="13"/>
      <c r="B469" s="234"/>
      <c r="C469" s="235"/>
      <c r="D469" s="227" t="s">
        <v>179</v>
      </c>
      <c r="E469" s="236" t="s">
        <v>19</v>
      </c>
      <c r="F469" s="237" t="s">
        <v>667</v>
      </c>
      <c r="G469" s="235"/>
      <c r="H469" s="236" t="s">
        <v>19</v>
      </c>
      <c r="I469" s="238"/>
      <c r="J469" s="235"/>
      <c r="K469" s="235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179</v>
      </c>
      <c r="AU469" s="243" t="s">
        <v>81</v>
      </c>
      <c r="AV469" s="13" t="s">
        <v>79</v>
      </c>
      <c r="AW469" s="13" t="s">
        <v>33</v>
      </c>
      <c r="AX469" s="13" t="s">
        <v>72</v>
      </c>
      <c r="AY469" s="243" t="s">
        <v>166</v>
      </c>
    </row>
    <row r="470" s="14" customFormat="1">
      <c r="A470" s="14"/>
      <c r="B470" s="244"/>
      <c r="C470" s="245"/>
      <c r="D470" s="227" t="s">
        <v>179</v>
      </c>
      <c r="E470" s="246" t="s">
        <v>19</v>
      </c>
      <c r="F470" s="247" t="s">
        <v>81</v>
      </c>
      <c r="G470" s="245"/>
      <c r="H470" s="248">
        <v>2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179</v>
      </c>
      <c r="AU470" s="254" t="s">
        <v>81</v>
      </c>
      <c r="AV470" s="14" t="s">
        <v>81</v>
      </c>
      <c r="AW470" s="14" t="s">
        <v>33</v>
      </c>
      <c r="AX470" s="14" t="s">
        <v>72</v>
      </c>
      <c r="AY470" s="254" t="s">
        <v>166</v>
      </c>
    </row>
    <row r="471" s="13" customFormat="1">
      <c r="A471" s="13"/>
      <c r="B471" s="234"/>
      <c r="C471" s="235"/>
      <c r="D471" s="227" t="s">
        <v>179</v>
      </c>
      <c r="E471" s="236" t="s">
        <v>19</v>
      </c>
      <c r="F471" s="237" t="s">
        <v>668</v>
      </c>
      <c r="G471" s="235"/>
      <c r="H471" s="236" t="s">
        <v>19</v>
      </c>
      <c r="I471" s="238"/>
      <c r="J471" s="235"/>
      <c r="K471" s="235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179</v>
      </c>
      <c r="AU471" s="243" t="s">
        <v>81</v>
      </c>
      <c r="AV471" s="13" t="s">
        <v>79</v>
      </c>
      <c r="AW471" s="13" t="s">
        <v>33</v>
      </c>
      <c r="AX471" s="13" t="s">
        <v>72</v>
      </c>
      <c r="AY471" s="243" t="s">
        <v>166</v>
      </c>
    </row>
    <row r="472" s="14" customFormat="1">
      <c r="A472" s="14"/>
      <c r="B472" s="244"/>
      <c r="C472" s="245"/>
      <c r="D472" s="227" t="s">
        <v>179</v>
      </c>
      <c r="E472" s="246" t="s">
        <v>19</v>
      </c>
      <c r="F472" s="247" t="s">
        <v>165</v>
      </c>
      <c r="G472" s="245"/>
      <c r="H472" s="248">
        <v>5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179</v>
      </c>
      <c r="AU472" s="254" t="s">
        <v>81</v>
      </c>
      <c r="AV472" s="14" t="s">
        <v>81</v>
      </c>
      <c r="AW472" s="14" t="s">
        <v>33</v>
      </c>
      <c r="AX472" s="14" t="s">
        <v>72</v>
      </c>
      <c r="AY472" s="254" t="s">
        <v>166</v>
      </c>
    </row>
    <row r="473" s="13" customFormat="1">
      <c r="A473" s="13"/>
      <c r="B473" s="234"/>
      <c r="C473" s="235"/>
      <c r="D473" s="227" t="s">
        <v>179</v>
      </c>
      <c r="E473" s="236" t="s">
        <v>19</v>
      </c>
      <c r="F473" s="237" t="s">
        <v>669</v>
      </c>
      <c r="G473" s="235"/>
      <c r="H473" s="236" t="s">
        <v>19</v>
      </c>
      <c r="I473" s="238"/>
      <c r="J473" s="235"/>
      <c r="K473" s="235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179</v>
      </c>
      <c r="AU473" s="243" t="s">
        <v>81</v>
      </c>
      <c r="AV473" s="13" t="s">
        <v>79</v>
      </c>
      <c r="AW473" s="13" t="s">
        <v>33</v>
      </c>
      <c r="AX473" s="13" t="s">
        <v>72</v>
      </c>
      <c r="AY473" s="243" t="s">
        <v>166</v>
      </c>
    </row>
    <row r="474" s="14" customFormat="1">
      <c r="A474" s="14"/>
      <c r="B474" s="244"/>
      <c r="C474" s="245"/>
      <c r="D474" s="227" t="s">
        <v>179</v>
      </c>
      <c r="E474" s="246" t="s">
        <v>19</v>
      </c>
      <c r="F474" s="247" t="s">
        <v>81</v>
      </c>
      <c r="G474" s="245"/>
      <c r="H474" s="248">
        <v>2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179</v>
      </c>
      <c r="AU474" s="254" t="s">
        <v>81</v>
      </c>
      <c r="AV474" s="14" t="s">
        <v>81</v>
      </c>
      <c r="AW474" s="14" t="s">
        <v>33</v>
      </c>
      <c r="AX474" s="14" t="s">
        <v>72</v>
      </c>
      <c r="AY474" s="254" t="s">
        <v>166</v>
      </c>
    </row>
    <row r="475" s="15" customFormat="1">
      <c r="A475" s="15"/>
      <c r="B475" s="255"/>
      <c r="C475" s="256"/>
      <c r="D475" s="227" t="s">
        <v>179</v>
      </c>
      <c r="E475" s="257" t="s">
        <v>19</v>
      </c>
      <c r="F475" s="258" t="s">
        <v>181</v>
      </c>
      <c r="G475" s="256"/>
      <c r="H475" s="259">
        <v>10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5" t="s">
        <v>179</v>
      </c>
      <c r="AU475" s="265" t="s">
        <v>81</v>
      </c>
      <c r="AV475" s="15" t="s">
        <v>182</v>
      </c>
      <c r="AW475" s="15" t="s">
        <v>33</v>
      </c>
      <c r="AX475" s="15" t="s">
        <v>79</v>
      </c>
      <c r="AY475" s="265" t="s">
        <v>166</v>
      </c>
    </row>
    <row r="476" s="2" customFormat="1" ht="21.75" customHeight="1">
      <c r="A476" s="39"/>
      <c r="B476" s="40"/>
      <c r="C476" s="270" t="s">
        <v>670</v>
      </c>
      <c r="D476" s="270" t="s">
        <v>396</v>
      </c>
      <c r="E476" s="271" t="s">
        <v>671</v>
      </c>
      <c r="F476" s="272" t="s">
        <v>672</v>
      </c>
      <c r="G476" s="273" t="s">
        <v>388</v>
      </c>
      <c r="H476" s="274">
        <v>8</v>
      </c>
      <c r="I476" s="275"/>
      <c r="J476" s="276">
        <f>ROUND(I476*H476,2)</f>
        <v>0</v>
      </c>
      <c r="K476" s="272" t="s">
        <v>19</v>
      </c>
      <c r="L476" s="277"/>
      <c r="M476" s="278" t="s">
        <v>19</v>
      </c>
      <c r="N476" s="279" t="s">
        <v>43</v>
      </c>
      <c r="O476" s="85"/>
      <c r="P476" s="223">
        <f>O476*H476</f>
        <v>0</v>
      </c>
      <c r="Q476" s="223">
        <v>0.012250000000000001</v>
      </c>
      <c r="R476" s="223">
        <f>Q476*H476</f>
        <v>0.098000000000000004</v>
      </c>
      <c r="S476" s="223">
        <v>0</v>
      </c>
      <c r="T476" s="224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5" t="s">
        <v>475</v>
      </c>
      <c r="AT476" s="225" t="s">
        <v>396</v>
      </c>
      <c r="AU476" s="225" t="s">
        <v>81</v>
      </c>
      <c r="AY476" s="18" t="s">
        <v>166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8" t="s">
        <v>79</v>
      </c>
      <c r="BK476" s="226">
        <f>ROUND(I476*H476,2)</f>
        <v>0</v>
      </c>
      <c r="BL476" s="18" t="s">
        <v>352</v>
      </c>
      <c r="BM476" s="225" t="s">
        <v>673</v>
      </c>
    </row>
    <row r="477" s="2" customFormat="1">
      <c r="A477" s="39"/>
      <c r="B477" s="40"/>
      <c r="C477" s="41"/>
      <c r="D477" s="227" t="s">
        <v>176</v>
      </c>
      <c r="E477" s="41"/>
      <c r="F477" s="228" t="s">
        <v>672</v>
      </c>
      <c r="G477" s="41"/>
      <c r="H477" s="41"/>
      <c r="I477" s="229"/>
      <c r="J477" s="41"/>
      <c r="K477" s="41"/>
      <c r="L477" s="45"/>
      <c r="M477" s="230"/>
      <c r="N477" s="231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176</v>
      </c>
      <c r="AU477" s="18" t="s">
        <v>81</v>
      </c>
    </row>
    <row r="478" s="13" customFormat="1">
      <c r="A478" s="13"/>
      <c r="B478" s="234"/>
      <c r="C478" s="235"/>
      <c r="D478" s="227" t="s">
        <v>179</v>
      </c>
      <c r="E478" s="236" t="s">
        <v>19</v>
      </c>
      <c r="F478" s="237" t="s">
        <v>392</v>
      </c>
      <c r="G478" s="235"/>
      <c r="H478" s="236" t="s">
        <v>19</v>
      </c>
      <c r="I478" s="238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179</v>
      </c>
      <c r="AU478" s="243" t="s">
        <v>81</v>
      </c>
      <c r="AV478" s="13" t="s">
        <v>79</v>
      </c>
      <c r="AW478" s="13" t="s">
        <v>33</v>
      </c>
      <c r="AX478" s="13" t="s">
        <v>72</v>
      </c>
      <c r="AY478" s="243" t="s">
        <v>166</v>
      </c>
    </row>
    <row r="479" s="13" customFormat="1">
      <c r="A479" s="13"/>
      <c r="B479" s="234"/>
      <c r="C479" s="235"/>
      <c r="D479" s="227" t="s">
        <v>179</v>
      </c>
      <c r="E479" s="236" t="s">
        <v>19</v>
      </c>
      <c r="F479" s="237" t="s">
        <v>666</v>
      </c>
      <c r="G479" s="235"/>
      <c r="H479" s="236" t="s">
        <v>19</v>
      </c>
      <c r="I479" s="238"/>
      <c r="J479" s="235"/>
      <c r="K479" s="235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179</v>
      </c>
      <c r="AU479" s="243" t="s">
        <v>81</v>
      </c>
      <c r="AV479" s="13" t="s">
        <v>79</v>
      </c>
      <c r="AW479" s="13" t="s">
        <v>33</v>
      </c>
      <c r="AX479" s="13" t="s">
        <v>72</v>
      </c>
      <c r="AY479" s="243" t="s">
        <v>166</v>
      </c>
    </row>
    <row r="480" s="14" customFormat="1">
      <c r="A480" s="14"/>
      <c r="B480" s="244"/>
      <c r="C480" s="245"/>
      <c r="D480" s="227" t="s">
        <v>179</v>
      </c>
      <c r="E480" s="246" t="s">
        <v>19</v>
      </c>
      <c r="F480" s="247" t="s">
        <v>79</v>
      </c>
      <c r="G480" s="245"/>
      <c r="H480" s="248">
        <v>1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179</v>
      </c>
      <c r="AU480" s="254" t="s">
        <v>81</v>
      </c>
      <c r="AV480" s="14" t="s">
        <v>81</v>
      </c>
      <c r="AW480" s="14" t="s">
        <v>33</v>
      </c>
      <c r="AX480" s="14" t="s">
        <v>72</v>
      </c>
      <c r="AY480" s="254" t="s">
        <v>166</v>
      </c>
    </row>
    <row r="481" s="13" customFormat="1">
      <c r="A481" s="13"/>
      <c r="B481" s="234"/>
      <c r="C481" s="235"/>
      <c r="D481" s="227" t="s">
        <v>179</v>
      </c>
      <c r="E481" s="236" t="s">
        <v>19</v>
      </c>
      <c r="F481" s="237" t="s">
        <v>667</v>
      </c>
      <c r="G481" s="235"/>
      <c r="H481" s="236" t="s">
        <v>19</v>
      </c>
      <c r="I481" s="238"/>
      <c r="J481" s="235"/>
      <c r="K481" s="235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179</v>
      </c>
      <c r="AU481" s="243" t="s">
        <v>81</v>
      </c>
      <c r="AV481" s="13" t="s">
        <v>79</v>
      </c>
      <c r="AW481" s="13" t="s">
        <v>33</v>
      </c>
      <c r="AX481" s="13" t="s">
        <v>72</v>
      </c>
      <c r="AY481" s="243" t="s">
        <v>166</v>
      </c>
    </row>
    <row r="482" s="14" customFormat="1">
      <c r="A482" s="14"/>
      <c r="B482" s="244"/>
      <c r="C482" s="245"/>
      <c r="D482" s="227" t="s">
        <v>179</v>
      </c>
      <c r="E482" s="246" t="s">
        <v>19</v>
      </c>
      <c r="F482" s="247" t="s">
        <v>81</v>
      </c>
      <c r="G482" s="245"/>
      <c r="H482" s="248">
        <v>2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179</v>
      </c>
      <c r="AU482" s="254" t="s">
        <v>81</v>
      </c>
      <c r="AV482" s="14" t="s">
        <v>81</v>
      </c>
      <c r="AW482" s="14" t="s">
        <v>33</v>
      </c>
      <c r="AX482" s="14" t="s">
        <v>72</v>
      </c>
      <c r="AY482" s="254" t="s">
        <v>166</v>
      </c>
    </row>
    <row r="483" s="13" customFormat="1">
      <c r="A483" s="13"/>
      <c r="B483" s="234"/>
      <c r="C483" s="235"/>
      <c r="D483" s="227" t="s">
        <v>179</v>
      </c>
      <c r="E483" s="236" t="s">
        <v>19</v>
      </c>
      <c r="F483" s="237" t="s">
        <v>668</v>
      </c>
      <c r="G483" s="235"/>
      <c r="H483" s="236" t="s">
        <v>19</v>
      </c>
      <c r="I483" s="238"/>
      <c r="J483" s="235"/>
      <c r="K483" s="235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179</v>
      </c>
      <c r="AU483" s="243" t="s">
        <v>81</v>
      </c>
      <c r="AV483" s="13" t="s">
        <v>79</v>
      </c>
      <c r="AW483" s="13" t="s">
        <v>33</v>
      </c>
      <c r="AX483" s="13" t="s">
        <v>72</v>
      </c>
      <c r="AY483" s="243" t="s">
        <v>166</v>
      </c>
    </row>
    <row r="484" s="14" customFormat="1">
      <c r="A484" s="14"/>
      <c r="B484" s="244"/>
      <c r="C484" s="245"/>
      <c r="D484" s="227" t="s">
        <v>179</v>
      </c>
      <c r="E484" s="246" t="s">
        <v>19</v>
      </c>
      <c r="F484" s="247" t="s">
        <v>165</v>
      </c>
      <c r="G484" s="245"/>
      <c r="H484" s="248">
        <v>5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179</v>
      </c>
      <c r="AU484" s="254" t="s">
        <v>81</v>
      </c>
      <c r="AV484" s="14" t="s">
        <v>81</v>
      </c>
      <c r="AW484" s="14" t="s">
        <v>33</v>
      </c>
      <c r="AX484" s="14" t="s">
        <v>72</v>
      </c>
      <c r="AY484" s="254" t="s">
        <v>166</v>
      </c>
    </row>
    <row r="485" s="15" customFormat="1">
      <c r="A485" s="15"/>
      <c r="B485" s="255"/>
      <c r="C485" s="256"/>
      <c r="D485" s="227" t="s">
        <v>179</v>
      </c>
      <c r="E485" s="257" t="s">
        <v>19</v>
      </c>
      <c r="F485" s="258" t="s">
        <v>181</v>
      </c>
      <c r="G485" s="256"/>
      <c r="H485" s="259">
        <v>8</v>
      </c>
      <c r="I485" s="260"/>
      <c r="J485" s="256"/>
      <c r="K485" s="256"/>
      <c r="L485" s="261"/>
      <c r="M485" s="262"/>
      <c r="N485" s="263"/>
      <c r="O485" s="263"/>
      <c r="P485" s="263"/>
      <c r="Q485" s="263"/>
      <c r="R485" s="263"/>
      <c r="S485" s="263"/>
      <c r="T485" s="264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5" t="s">
        <v>179</v>
      </c>
      <c r="AU485" s="265" t="s">
        <v>81</v>
      </c>
      <c r="AV485" s="15" t="s">
        <v>182</v>
      </c>
      <c r="AW485" s="15" t="s">
        <v>33</v>
      </c>
      <c r="AX485" s="15" t="s">
        <v>79</v>
      </c>
      <c r="AY485" s="265" t="s">
        <v>166</v>
      </c>
    </row>
    <row r="486" s="2" customFormat="1" ht="24.15" customHeight="1">
      <c r="A486" s="39"/>
      <c r="B486" s="40"/>
      <c r="C486" s="270" t="s">
        <v>674</v>
      </c>
      <c r="D486" s="270" t="s">
        <v>396</v>
      </c>
      <c r="E486" s="271" t="s">
        <v>675</v>
      </c>
      <c r="F486" s="272" t="s">
        <v>676</v>
      </c>
      <c r="G486" s="273" t="s">
        <v>388</v>
      </c>
      <c r="H486" s="274">
        <v>2</v>
      </c>
      <c r="I486" s="275"/>
      <c r="J486" s="276">
        <f>ROUND(I486*H486,2)</f>
        <v>0</v>
      </c>
      <c r="K486" s="272" t="s">
        <v>19</v>
      </c>
      <c r="L486" s="277"/>
      <c r="M486" s="278" t="s">
        <v>19</v>
      </c>
      <c r="N486" s="279" t="s">
        <v>43</v>
      </c>
      <c r="O486" s="85"/>
      <c r="P486" s="223">
        <f>O486*H486</f>
        <v>0</v>
      </c>
      <c r="Q486" s="223">
        <v>0.01521</v>
      </c>
      <c r="R486" s="223">
        <f>Q486*H486</f>
        <v>0.030419999999999999</v>
      </c>
      <c r="S486" s="223">
        <v>0</v>
      </c>
      <c r="T486" s="22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5" t="s">
        <v>475</v>
      </c>
      <c r="AT486" s="225" t="s">
        <v>396</v>
      </c>
      <c r="AU486" s="225" t="s">
        <v>81</v>
      </c>
      <c r="AY486" s="18" t="s">
        <v>166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8" t="s">
        <v>79</v>
      </c>
      <c r="BK486" s="226">
        <f>ROUND(I486*H486,2)</f>
        <v>0</v>
      </c>
      <c r="BL486" s="18" t="s">
        <v>352</v>
      </c>
      <c r="BM486" s="225" t="s">
        <v>677</v>
      </c>
    </row>
    <row r="487" s="2" customFormat="1">
      <c r="A487" s="39"/>
      <c r="B487" s="40"/>
      <c r="C487" s="41"/>
      <c r="D487" s="227" t="s">
        <v>176</v>
      </c>
      <c r="E487" s="41"/>
      <c r="F487" s="228" t="s">
        <v>676</v>
      </c>
      <c r="G487" s="41"/>
      <c r="H487" s="41"/>
      <c r="I487" s="229"/>
      <c r="J487" s="41"/>
      <c r="K487" s="41"/>
      <c r="L487" s="45"/>
      <c r="M487" s="230"/>
      <c r="N487" s="231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176</v>
      </c>
      <c r="AU487" s="18" t="s">
        <v>81</v>
      </c>
    </row>
    <row r="488" s="13" customFormat="1">
      <c r="A488" s="13"/>
      <c r="B488" s="234"/>
      <c r="C488" s="235"/>
      <c r="D488" s="227" t="s">
        <v>179</v>
      </c>
      <c r="E488" s="236" t="s">
        <v>19</v>
      </c>
      <c r="F488" s="237" t="s">
        <v>392</v>
      </c>
      <c r="G488" s="235"/>
      <c r="H488" s="236" t="s">
        <v>19</v>
      </c>
      <c r="I488" s="238"/>
      <c r="J488" s="235"/>
      <c r="K488" s="235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179</v>
      </c>
      <c r="AU488" s="243" t="s">
        <v>81</v>
      </c>
      <c r="AV488" s="13" t="s">
        <v>79</v>
      </c>
      <c r="AW488" s="13" t="s">
        <v>33</v>
      </c>
      <c r="AX488" s="13" t="s">
        <v>72</v>
      </c>
      <c r="AY488" s="243" t="s">
        <v>166</v>
      </c>
    </row>
    <row r="489" s="13" customFormat="1">
      <c r="A489" s="13"/>
      <c r="B489" s="234"/>
      <c r="C489" s="235"/>
      <c r="D489" s="227" t="s">
        <v>179</v>
      </c>
      <c r="E489" s="236" t="s">
        <v>19</v>
      </c>
      <c r="F489" s="237" t="s">
        <v>669</v>
      </c>
      <c r="G489" s="235"/>
      <c r="H489" s="236" t="s">
        <v>19</v>
      </c>
      <c r="I489" s="238"/>
      <c r="J489" s="235"/>
      <c r="K489" s="235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179</v>
      </c>
      <c r="AU489" s="243" t="s">
        <v>81</v>
      </c>
      <c r="AV489" s="13" t="s">
        <v>79</v>
      </c>
      <c r="AW489" s="13" t="s">
        <v>33</v>
      </c>
      <c r="AX489" s="13" t="s">
        <v>72</v>
      </c>
      <c r="AY489" s="243" t="s">
        <v>166</v>
      </c>
    </row>
    <row r="490" s="14" customFormat="1">
      <c r="A490" s="14"/>
      <c r="B490" s="244"/>
      <c r="C490" s="245"/>
      <c r="D490" s="227" t="s">
        <v>179</v>
      </c>
      <c r="E490" s="246" t="s">
        <v>19</v>
      </c>
      <c r="F490" s="247" t="s">
        <v>81</v>
      </c>
      <c r="G490" s="245"/>
      <c r="H490" s="248">
        <v>2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179</v>
      </c>
      <c r="AU490" s="254" t="s">
        <v>81</v>
      </c>
      <c r="AV490" s="14" t="s">
        <v>81</v>
      </c>
      <c r="AW490" s="14" t="s">
        <v>33</v>
      </c>
      <c r="AX490" s="14" t="s">
        <v>72</v>
      </c>
      <c r="AY490" s="254" t="s">
        <v>166</v>
      </c>
    </row>
    <row r="491" s="15" customFormat="1">
      <c r="A491" s="15"/>
      <c r="B491" s="255"/>
      <c r="C491" s="256"/>
      <c r="D491" s="227" t="s">
        <v>179</v>
      </c>
      <c r="E491" s="257" t="s">
        <v>19</v>
      </c>
      <c r="F491" s="258" t="s">
        <v>181</v>
      </c>
      <c r="G491" s="256"/>
      <c r="H491" s="259">
        <v>2</v>
      </c>
      <c r="I491" s="260"/>
      <c r="J491" s="256"/>
      <c r="K491" s="256"/>
      <c r="L491" s="261"/>
      <c r="M491" s="262"/>
      <c r="N491" s="263"/>
      <c r="O491" s="263"/>
      <c r="P491" s="263"/>
      <c r="Q491" s="263"/>
      <c r="R491" s="263"/>
      <c r="S491" s="263"/>
      <c r="T491" s="264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5" t="s">
        <v>179</v>
      </c>
      <c r="AU491" s="265" t="s">
        <v>81</v>
      </c>
      <c r="AV491" s="15" t="s">
        <v>182</v>
      </c>
      <c r="AW491" s="15" t="s">
        <v>33</v>
      </c>
      <c r="AX491" s="15" t="s">
        <v>79</v>
      </c>
      <c r="AY491" s="265" t="s">
        <v>166</v>
      </c>
    </row>
    <row r="492" s="2" customFormat="1" ht="16.5" customHeight="1">
      <c r="A492" s="39"/>
      <c r="B492" s="40"/>
      <c r="C492" s="214" t="s">
        <v>678</v>
      </c>
      <c r="D492" s="214" t="s">
        <v>169</v>
      </c>
      <c r="E492" s="215" t="s">
        <v>679</v>
      </c>
      <c r="F492" s="216" t="s">
        <v>680</v>
      </c>
      <c r="G492" s="217" t="s">
        <v>490</v>
      </c>
      <c r="H492" s="218">
        <v>8.6880000000000006</v>
      </c>
      <c r="I492" s="219"/>
      <c r="J492" s="220">
        <f>ROUND(I492*H492,2)</f>
        <v>0</v>
      </c>
      <c r="K492" s="216" t="s">
        <v>173</v>
      </c>
      <c r="L492" s="45"/>
      <c r="M492" s="221" t="s">
        <v>19</v>
      </c>
      <c r="N492" s="222" t="s">
        <v>43</v>
      </c>
      <c r="O492" s="85"/>
      <c r="P492" s="223">
        <f>O492*H492</f>
        <v>0</v>
      </c>
      <c r="Q492" s="223">
        <v>0</v>
      </c>
      <c r="R492" s="223">
        <f>Q492*H492</f>
        <v>0</v>
      </c>
      <c r="S492" s="223">
        <v>0</v>
      </c>
      <c r="T492" s="224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5" t="s">
        <v>352</v>
      </c>
      <c r="AT492" s="225" t="s">
        <v>169</v>
      </c>
      <c r="AU492" s="225" t="s">
        <v>81</v>
      </c>
      <c r="AY492" s="18" t="s">
        <v>166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8" t="s">
        <v>79</v>
      </c>
      <c r="BK492" s="226">
        <f>ROUND(I492*H492,2)</f>
        <v>0</v>
      </c>
      <c r="BL492" s="18" t="s">
        <v>352</v>
      </c>
      <c r="BM492" s="225" t="s">
        <v>681</v>
      </c>
    </row>
    <row r="493" s="2" customFormat="1">
      <c r="A493" s="39"/>
      <c r="B493" s="40"/>
      <c r="C493" s="41"/>
      <c r="D493" s="227" t="s">
        <v>176</v>
      </c>
      <c r="E493" s="41"/>
      <c r="F493" s="228" t="s">
        <v>682</v>
      </c>
      <c r="G493" s="41"/>
      <c r="H493" s="41"/>
      <c r="I493" s="229"/>
      <c r="J493" s="41"/>
      <c r="K493" s="41"/>
      <c r="L493" s="45"/>
      <c r="M493" s="230"/>
      <c r="N493" s="231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176</v>
      </c>
      <c r="AU493" s="18" t="s">
        <v>81</v>
      </c>
    </row>
    <row r="494" s="2" customFormat="1">
      <c r="A494" s="39"/>
      <c r="B494" s="40"/>
      <c r="C494" s="41"/>
      <c r="D494" s="232" t="s">
        <v>177</v>
      </c>
      <c r="E494" s="41"/>
      <c r="F494" s="233" t="s">
        <v>683</v>
      </c>
      <c r="G494" s="41"/>
      <c r="H494" s="41"/>
      <c r="I494" s="229"/>
      <c r="J494" s="41"/>
      <c r="K494" s="41"/>
      <c r="L494" s="45"/>
      <c r="M494" s="230"/>
      <c r="N494" s="231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177</v>
      </c>
      <c r="AU494" s="18" t="s">
        <v>81</v>
      </c>
    </row>
    <row r="495" s="2" customFormat="1" ht="16.5" customHeight="1">
      <c r="A495" s="39"/>
      <c r="B495" s="40"/>
      <c r="C495" s="214" t="s">
        <v>684</v>
      </c>
      <c r="D495" s="214" t="s">
        <v>169</v>
      </c>
      <c r="E495" s="215" t="s">
        <v>685</v>
      </c>
      <c r="F495" s="216" t="s">
        <v>686</v>
      </c>
      <c r="G495" s="217" t="s">
        <v>490</v>
      </c>
      <c r="H495" s="218">
        <v>8.6880000000000006</v>
      </c>
      <c r="I495" s="219"/>
      <c r="J495" s="220">
        <f>ROUND(I495*H495,2)</f>
        <v>0</v>
      </c>
      <c r="K495" s="216" t="s">
        <v>173</v>
      </c>
      <c r="L495" s="45"/>
      <c r="M495" s="221" t="s">
        <v>19</v>
      </c>
      <c r="N495" s="222" t="s">
        <v>43</v>
      </c>
      <c r="O495" s="85"/>
      <c r="P495" s="223">
        <f>O495*H495</f>
        <v>0</v>
      </c>
      <c r="Q495" s="223">
        <v>0</v>
      </c>
      <c r="R495" s="223">
        <f>Q495*H495</f>
        <v>0</v>
      </c>
      <c r="S495" s="223">
        <v>0</v>
      </c>
      <c r="T495" s="224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5" t="s">
        <v>352</v>
      </c>
      <c r="AT495" s="225" t="s">
        <v>169</v>
      </c>
      <c r="AU495" s="225" t="s">
        <v>81</v>
      </c>
      <c r="AY495" s="18" t="s">
        <v>166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8" t="s">
        <v>79</v>
      </c>
      <c r="BK495" s="226">
        <f>ROUND(I495*H495,2)</f>
        <v>0</v>
      </c>
      <c r="BL495" s="18" t="s">
        <v>352</v>
      </c>
      <c r="BM495" s="225" t="s">
        <v>687</v>
      </c>
    </row>
    <row r="496" s="2" customFormat="1">
      <c r="A496" s="39"/>
      <c r="B496" s="40"/>
      <c r="C496" s="41"/>
      <c r="D496" s="227" t="s">
        <v>176</v>
      </c>
      <c r="E496" s="41"/>
      <c r="F496" s="228" t="s">
        <v>688</v>
      </c>
      <c r="G496" s="41"/>
      <c r="H496" s="41"/>
      <c r="I496" s="229"/>
      <c r="J496" s="41"/>
      <c r="K496" s="41"/>
      <c r="L496" s="45"/>
      <c r="M496" s="230"/>
      <c r="N496" s="231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176</v>
      </c>
      <c r="AU496" s="18" t="s">
        <v>81</v>
      </c>
    </row>
    <row r="497" s="2" customFormat="1">
      <c r="A497" s="39"/>
      <c r="B497" s="40"/>
      <c r="C497" s="41"/>
      <c r="D497" s="232" t="s">
        <v>177</v>
      </c>
      <c r="E497" s="41"/>
      <c r="F497" s="233" t="s">
        <v>689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177</v>
      </c>
      <c r="AU497" s="18" t="s">
        <v>81</v>
      </c>
    </row>
    <row r="498" s="12" customFormat="1" ht="22.8" customHeight="1">
      <c r="A498" s="12"/>
      <c r="B498" s="198"/>
      <c r="C498" s="199"/>
      <c r="D498" s="200" t="s">
        <v>71</v>
      </c>
      <c r="E498" s="212" t="s">
        <v>690</v>
      </c>
      <c r="F498" s="212" t="s">
        <v>691</v>
      </c>
      <c r="G498" s="199"/>
      <c r="H498" s="199"/>
      <c r="I498" s="202"/>
      <c r="J498" s="213">
        <f>BK498</f>
        <v>0</v>
      </c>
      <c r="K498" s="199"/>
      <c r="L498" s="204"/>
      <c r="M498" s="205"/>
      <c r="N498" s="206"/>
      <c r="O498" s="206"/>
      <c r="P498" s="207">
        <f>SUM(P499:P575)</f>
        <v>0</v>
      </c>
      <c r="Q498" s="206"/>
      <c r="R498" s="207">
        <f>SUM(R499:R575)</f>
        <v>0.2515</v>
      </c>
      <c r="S498" s="206"/>
      <c r="T498" s="208">
        <f>SUM(T499:T575)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9" t="s">
        <v>81</v>
      </c>
      <c r="AT498" s="210" t="s">
        <v>71</v>
      </c>
      <c r="AU498" s="210" t="s">
        <v>79</v>
      </c>
      <c r="AY498" s="209" t="s">
        <v>166</v>
      </c>
      <c r="BK498" s="211">
        <f>SUM(BK499:BK575)</f>
        <v>0</v>
      </c>
    </row>
    <row r="499" s="2" customFormat="1" ht="16.5" customHeight="1">
      <c r="A499" s="39"/>
      <c r="B499" s="40"/>
      <c r="C499" s="214" t="s">
        <v>692</v>
      </c>
      <c r="D499" s="214" t="s">
        <v>169</v>
      </c>
      <c r="E499" s="215" t="s">
        <v>693</v>
      </c>
      <c r="F499" s="216" t="s">
        <v>694</v>
      </c>
      <c r="G499" s="217" t="s">
        <v>388</v>
      </c>
      <c r="H499" s="218">
        <v>10</v>
      </c>
      <c r="I499" s="219"/>
      <c r="J499" s="220">
        <f>ROUND(I499*H499,2)</f>
        <v>0</v>
      </c>
      <c r="K499" s="216" t="s">
        <v>173</v>
      </c>
      <c r="L499" s="45"/>
      <c r="M499" s="221" t="s">
        <v>19</v>
      </c>
      <c r="N499" s="222" t="s">
        <v>43</v>
      </c>
      <c r="O499" s="85"/>
      <c r="P499" s="223">
        <f>O499*H499</f>
        <v>0</v>
      </c>
      <c r="Q499" s="223">
        <v>0</v>
      </c>
      <c r="R499" s="223">
        <f>Q499*H499</f>
        <v>0</v>
      </c>
      <c r="S499" s="223">
        <v>0</v>
      </c>
      <c r="T499" s="224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5" t="s">
        <v>352</v>
      </c>
      <c r="AT499" s="225" t="s">
        <v>169</v>
      </c>
      <c r="AU499" s="225" t="s">
        <v>81</v>
      </c>
      <c r="AY499" s="18" t="s">
        <v>166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79</v>
      </c>
      <c r="BK499" s="226">
        <f>ROUND(I499*H499,2)</f>
        <v>0</v>
      </c>
      <c r="BL499" s="18" t="s">
        <v>352</v>
      </c>
      <c r="BM499" s="225" t="s">
        <v>695</v>
      </c>
    </row>
    <row r="500" s="2" customFormat="1">
      <c r="A500" s="39"/>
      <c r="B500" s="40"/>
      <c r="C500" s="41"/>
      <c r="D500" s="227" t="s">
        <v>176</v>
      </c>
      <c r="E500" s="41"/>
      <c r="F500" s="228" t="s">
        <v>696</v>
      </c>
      <c r="G500" s="41"/>
      <c r="H500" s="41"/>
      <c r="I500" s="229"/>
      <c r="J500" s="41"/>
      <c r="K500" s="41"/>
      <c r="L500" s="45"/>
      <c r="M500" s="230"/>
      <c r="N500" s="231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176</v>
      </c>
      <c r="AU500" s="18" t="s">
        <v>81</v>
      </c>
    </row>
    <row r="501" s="2" customFormat="1">
      <c r="A501" s="39"/>
      <c r="B501" s="40"/>
      <c r="C501" s="41"/>
      <c r="D501" s="232" t="s">
        <v>177</v>
      </c>
      <c r="E501" s="41"/>
      <c r="F501" s="233" t="s">
        <v>697</v>
      </c>
      <c r="G501" s="41"/>
      <c r="H501" s="41"/>
      <c r="I501" s="229"/>
      <c r="J501" s="41"/>
      <c r="K501" s="41"/>
      <c r="L501" s="45"/>
      <c r="M501" s="230"/>
      <c r="N501" s="231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177</v>
      </c>
      <c r="AU501" s="18" t="s">
        <v>81</v>
      </c>
    </row>
    <row r="502" s="13" customFormat="1">
      <c r="A502" s="13"/>
      <c r="B502" s="234"/>
      <c r="C502" s="235"/>
      <c r="D502" s="227" t="s">
        <v>179</v>
      </c>
      <c r="E502" s="236" t="s">
        <v>19</v>
      </c>
      <c r="F502" s="237" t="s">
        <v>392</v>
      </c>
      <c r="G502" s="235"/>
      <c r="H502" s="236" t="s">
        <v>19</v>
      </c>
      <c r="I502" s="238"/>
      <c r="J502" s="235"/>
      <c r="K502" s="235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179</v>
      </c>
      <c r="AU502" s="243" t="s">
        <v>81</v>
      </c>
      <c r="AV502" s="13" t="s">
        <v>79</v>
      </c>
      <c r="AW502" s="13" t="s">
        <v>33</v>
      </c>
      <c r="AX502" s="13" t="s">
        <v>72</v>
      </c>
      <c r="AY502" s="243" t="s">
        <v>166</v>
      </c>
    </row>
    <row r="503" s="13" customFormat="1">
      <c r="A503" s="13"/>
      <c r="B503" s="234"/>
      <c r="C503" s="235"/>
      <c r="D503" s="227" t="s">
        <v>179</v>
      </c>
      <c r="E503" s="236" t="s">
        <v>19</v>
      </c>
      <c r="F503" s="237" t="s">
        <v>666</v>
      </c>
      <c r="G503" s="235"/>
      <c r="H503" s="236" t="s">
        <v>19</v>
      </c>
      <c r="I503" s="238"/>
      <c r="J503" s="235"/>
      <c r="K503" s="235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179</v>
      </c>
      <c r="AU503" s="243" t="s">
        <v>81</v>
      </c>
      <c r="AV503" s="13" t="s">
        <v>79</v>
      </c>
      <c r="AW503" s="13" t="s">
        <v>33</v>
      </c>
      <c r="AX503" s="13" t="s">
        <v>72</v>
      </c>
      <c r="AY503" s="243" t="s">
        <v>166</v>
      </c>
    </row>
    <row r="504" s="14" customFormat="1">
      <c r="A504" s="14"/>
      <c r="B504" s="244"/>
      <c r="C504" s="245"/>
      <c r="D504" s="227" t="s">
        <v>179</v>
      </c>
      <c r="E504" s="246" t="s">
        <v>19</v>
      </c>
      <c r="F504" s="247" t="s">
        <v>79</v>
      </c>
      <c r="G504" s="245"/>
      <c r="H504" s="248">
        <v>1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179</v>
      </c>
      <c r="AU504" s="254" t="s">
        <v>81</v>
      </c>
      <c r="AV504" s="14" t="s">
        <v>81</v>
      </c>
      <c r="AW504" s="14" t="s">
        <v>33</v>
      </c>
      <c r="AX504" s="14" t="s">
        <v>72</v>
      </c>
      <c r="AY504" s="254" t="s">
        <v>166</v>
      </c>
    </row>
    <row r="505" s="13" customFormat="1">
      <c r="A505" s="13"/>
      <c r="B505" s="234"/>
      <c r="C505" s="235"/>
      <c r="D505" s="227" t="s">
        <v>179</v>
      </c>
      <c r="E505" s="236" t="s">
        <v>19</v>
      </c>
      <c r="F505" s="237" t="s">
        <v>667</v>
      </c>
      <c r="G505" s="235"/>
      <c r="H505" s="236" t="s">
        <v>19</v>
      </c>
      <c r="I505" s="238"/>
      <c r="J505" s="235"/>
      <c r="K505" s="235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179</v>
      </c>
      <c r="AU505" s="243" t="s">
        <v>81</v>
      </c>
      <c r="AV505" s="13" t="s">
        <v>79</v>
      </c>
      <c r="AW505" s="13" t="s">
        <v>33</v>
      </c>
      <c r="AX505" s="13" t="s">
        <v>72</v>
      </c>
      <c r="AY505" s="243" t="s">
        <v>166</v>
      </c>
    </row>
    <row r="506" s="14" customFormat="1">
      <c r="A506" s="14"/>
      <c r="B506" s="244"/>
      <c r="C506" s="245"/>
      <c r="D506" s="227" t="s">
        <v>179</v>
      </c>
      <c r="E506" s="246" t="s">
        <v>19</v>
      </c>
      <c r="F506" s="247" t="s">
        <v>81</v>
      </c>
      <c r="G506" s="245"/>
      <c r="H506" s="248">
        <v>2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179</v>
      </c>
      <c r="AU506" s="254" t="s">
        <v>81</v>
      </c>
      <c r="AV506" s="14" t="s">
        <v>81</v>
      </c>
      <c r="AW506" s="14" t="s">
        <v>33</v>
      </c>
      <c r="AX506" s="14" t="s">
        <v>72</v>
      </c>
      <c r="AY506" s="254" t="s">
        <v>166</v>
      </c>
    </row>
    <row r="507" s="13" customFormat="1">
      <c r="A507" s="13"/>
      <c r="B507" s="234"/>
      <c r="C507" s="235"/>
      <c r="D507" s="227" t="s">
        <v>179</v>
      </c>
      <c r="E507" s="236" t="s">
        <v>19</v>
      </c>
      <c r="F507" s="237" t="s">
        <v>668</v>
      </c>
      <c r="G507" s="235"/>
      <c r="H507" s="236" t="s">
        <v>19</v>
      </c>
      <c r="I507" s="238"/>
      <c r="J507" s="235"/>
      <c r="K507" s="235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179</v>
      </c>
      <c r="AU507" s="243" t="s">
        <v>81</v>
      </c>
      <c r="AV507" s="13" t="s">
        <v>79</v>
      </c>
      <c r="AW507" s="13" t="s">
        <v>33</v>
      </c>
      <c r="AX507" s="13" t="s">
        <v>72</v>
      </c>
      <c r="AY507" s="243" t="s">
        <v>166</v>
      </c>
    </row>
    <row r="508" s="14" customFormat="1">
      <c r="A508" s="14"/>
      <c r="B508" s="244"/>
      <c r="C508" s="245"/>
      <c r="D508" s="227" t="s">
        <v>179</v>
      </c>
      <c r="E508" s="246" t="s">
        <v>19</v>
      </c>
      <c r="F508" s="247" t="s">
        <v>165</v>
      </c>
      <c r="G508" s="245"/>
      <c r="H508" s="248">
        <v>5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179</v>
      </c>
      <c r="AU508" s="254" t="s">
        <v>81</v>
      </c>
      <c r="AV508" s="14" t="s">
        <v>81</v>
      </c>
      <c r="AW508" s="14" t="s">
        <v>33</v>
      </c>
      <c r="AX508" s="14" t="s">
        <v>72</v>
      </c>
      <c r="AY508" s="254" t="s">
        <v>166</v>
      </c>
    </row>
    <row r="509" s="13" customFormat="1">
      <c r="A509" s="13"/>
      <c r="B509" s="234"/>
      <c r="C509" s="235"/>
      <c r="D509" s="227" t="s">
        <v>179</v>
      </c>
      <c r="E509" s="236" t="s">
        <v>19</v>
      </c>
      <c r="F509" s="237" t="s">
        <v>669</v>
      </c>
      <c r="G509" s="235"/>
      <c r="H509" s="236" t="s">
        <v>19</v>
      </c>
      <c r="I509" s="238"/>
      <c r="J509" s="235"/>
      <c r="K509" s="235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179</v>
      </c>
      <c r="AU509" s="243" t="s">
        <v>81</v>
      </c>
      <c r="AV509" s="13" t="s">
        <v>79</v>
      </c>
      <c r="AW509" s="13" t="s">
        <v>33</v>
      </c>
      <c r="AX509" s="13" t="s">
        <v>72</v>
      </c>
      <c r="AY509" s="243" t="s">
        <v>166</v>
      </c>
    </row>
    <row r="510" s="14" customFormat="1">
      <c r="A510" s="14"/>
      <c r="B510" s="244"/>
      <c r="C510" s="245"/>
      <c r="D510" s="227" t="s">
        <v>179</v>
      </c>
      <c r="E510" s="246" t="s">
        <v>19</v>
      </c>
      <c r="F510" s="247" t="s">
        <v>81</v>
      </c>
      <c r="G510" s="245"/>
      <c r="H510" s="248">
        <v>2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179</v>
      </c>
      <c r="AU510" s="254" t="s">
        <v>81</v>
      </c>
      <c r="AV510" s="14" t="s">
        <v>81</v>
      </c>
      <c r="AW510" s="14" t="s">
        <v>33</v>
      </c>
      <c r="AX510" s="14" t="s">
        <v>72</v>
      </c>
      <c r="AY510" s="254" t="s">
        <v>166</v>
      </c>
    </row>
    <row r="511" s="15" customFormat="1">
      <c r="A511" s="15"/>
      <c r="B511" s="255"/>
      <c r="C511" s="256"/>
      <c r="D511" s="227" t="s">
        <v>179</v>
      </c>
      <c r="E511" s="257" t="s">
        <v>19</v>
      </c>
      <c r="F511" s="258" t="s">
        <v>181</v>
      </c>
      <c r="G511" s="256"/>
      <c r="H511" s="259">
        <v>10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5" t="s">
        <v>179</v>
      </c>
      <c r="AU511" s="265" t="s">
        <v>81</v>
      </c>
      <c r="AV511" s="15" t="s">
        <v>182</v>
      </c>
      <c r="AW511" s="15" t="s">
        <v>33</v>
      </c>
      <c r="AX511" s="15" t="s">
        <v>79</v>
      </c>
      <c r="AY511" s="265" t="s">
        <v>166</v>
      </c>
    </row>
    <row r="512" s="2" customFormat="1" ht="16.5" customHeight="1">
      <c r="A512" s="39"/>
      <c r="B512" s="40"/>
      <c r="C512" s="270" t="s">
        <v>698</v>
      </c>
      <c r="D512" s="270" t="s">
        <v>396</v>
      </c>
      <c r="E512" s="271" t="s">
        <v>699</v>
      </c>
      <c r="F512" s="272" t="s">
        <v>700</v>
      </c>
      <c r="G512" s="273" t="s">
        <v>388</v>
      </c>
      <c r="H512" s="274">
        <v>5</v>
      </c>
      <c r="I512" s="275"/>
      <c r="J512" s="276">
        <f>ROUND(I512*H512,2)</f>
        <v>0</v>
      </c>
      <c r="K512" s="272" t="s">
        <v>19</v>
      </c>
      <c r="L512" s="277"/>
      <c r="M512" s="278" t="s">
        <v>19</v>
      </c>
      <c r="N512" s="279" t="s">
        <v>43</v>
      </c>
      <c r="O512" s="85"/>
      <c r="P512" s="223">
        <f>O512*H512</f>
        <v>0</v>
      </c>
      <c r="Q512" s="223">
        <v>0.014500000000000001</v>
      </c>
      <c r="R512" s="223">
        <f>Q512*H512</f>
        <v>0.072500000000000009</v>
      </c>
      <c r="S512" s="223">
        <v>0</v>
      </c>
      <c r="T512" s="224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5" t="s">
        <v>475</v>
      </c>
      <c r="AT512" s="225" t="s">
        <v>396</v>
      </c>
      <c r="AU512" s="225" t="s">
        <v>81</v>
      </c>
      <c r="AY512" s="18" t="s">
        <v>166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8" t="s">
        <v>79</v>
      </c>
      <c r="BK512" s="226">
        <f>ROUND(I512*H512,2)</f>
        <v>0</v>
      </c>
      <c r="BL512" s="18" t="s">
        <v>352</v>
      </c>
      <c r="BM512" s="225" t="s">
        <v>701</v>
      </c>
    </row>
    <row r="513" s="2" customFormat="1">
      <c r="A513" s="39"/>
      <c r="B513" s="40"/>
      <c r="C513" s="41"/>
      <c r="D513" s="227" t="s">
        <v>176</v>
      </c>
      <c r="E513" s="41"/>
      <c r="F513" s="228" t="s">
        <v>700</v>
      </c>
      <c r="G513" s="41"/>
      <c r="H513" s="41"/>
      <c r="I513" s="229"/>
      <c r="J513" s="41"/>
      <c r="K513" s="41"/>
      <c r="L513" s="45"/>
      <c r="M513" s="230"/>
      <c r="N513" s="231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176</v>
      </c>
      <c r="AU513" s="18" t="s">
        <v>81</v>
      </c>
    </row>
    <row r="514" s="13" customFormat="1">
      <c r="A514" s="13"/>
      <c r="B514" s="234"/>
      <c r="C514" s="235"/>
      <c r="D514" s="227" t="s">
        <v>179</v>
      </c>
      <c r="E514" s="236" t="s">
        <v>19</v>
      </c>
      <c r="F514" s="237" t="s">
        <v>392</v>
      </c>
      <c r="G514" s="235"/>
      <c r="H514" s="236" t="s">
        <v>19</v>
      </c>
      <c r="I514" s="238"/>
      <c r="J514" s="235"/>
      <c r="K514" s="235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179</v>
      </c>
      <c r="AU514" s="243" t="s">
        <v>81</v>
      </c>
      <c r="AV514" s="13" t="s">
        <v>79</v>
      </c>
      <c r="AW514" s="13" t="s">
        <v>33</v>
      </c>
      <c r="AX514" s="13" t="s">
        <v>72</v>
      </c>
      <c r="AY514" s="243" t="s">
        <v>166</v>
      </c>
    </row>
    <row r="515" s="13" customFormat="1">
      <c r="A515" s="13"/>
      <c r="B515" s="234"/>
      <c r="C515" s="235"/>
      <c r="D515" s="227" t="s">
        <v>179</v>
      </c>
      <c r="E515" s="236" t="s">
        <v>19</v>
      </c>
      <c r="F515" s="237" t="s">
        <v>668</v>
      </c>
      <c r="G515" s="235"/>
      <c r="H515" s="236" t="s">
        <v>19</v>
      </c>
      <c r="I515" s="238"/>
      <c r="J515" s="235"/>
      <c r="K515" s="235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179</v>
      </c>
      <c r="AU515" s="243" t="s">
        <v>81</v>
      </c>
      <c r="AV515" s="13" t="s">
        <v>79</v>
      </c>
      <c r="AW515" s="13" t="s">
        <v>33</v>
      </c>
      <c r="AX515" s="13" t="s">
        <v>72</v>
      </c>
      <c r="AY515" s="243" t="s">
        <v>166</v>
      </c>
    </row>
    <row r="516" s="14" customFormat="1">
      <c r="A516" s="14"/>
      <c r="B516" s="244"/>
      <c r="C516" s="245"/>
      <c r="D516" s="227" t="s">
        <v>179</v>
      </c>
      <c r="E516" s="246" t="s">
        <v>19</v>
      </c>
      <c r="F516" s="247" t="s">
        <v>165</v>
      </c>
      <c r="G516" s="245"/>
      <c r="H516" s="248">
        <v>5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179</v>
      </c>
      <c r="AU516" s="254" t="s">
        <v>81</v>
      </c>
      <c r="AV516" s="14" t="s">
        <v>81</v>
      </c>
      <c r="AW516" s="14" t="s">
        <v>33</v>
      </c>
      <c r="AX516" s="14" t="s">
        <v>72</v>
      </c>
      <c r="AY516" s="254" t="s">
        <v>166</v>
      </c>
    </row>
    <row r="517" s="15" customFormat="1">
      <c r="A517" s="15"/>
      <c r="B517" s="255"/>
      <c r="C517" s="256"/>
      <c r="D517" s="227" t="s">
        <v>179</v>
      </c>
      <c r="E517" s="257" t="s">
        <v>19</v>
      </c>
      <c r="F517" s="258" t="s">
        <v>181</v>
      </c>
      <c r="G517" s="256"/>
      <c r="H517" s="259">
        <v>5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5" t="s">
        <v>179</v>
      </c>
      <c r="AU517" s="265" t="s">
        <v>81</v>
      </c>
      <c r="AV517" s="15" t="s">
        <v>182</v>
      </c>
      <c r="AW517" s="15" t="s">
        <v>33</v>
      </c>
      <c r="AX517" s="15" t="s">
        <v>79</v>
      </c>
      <c r="AY517" s="265" t="s">
        <v>166</v>
      </c>
    </row>
    <row r="518" s="2" customFormat="1" ht="16.5" customHeight="1">
      <c r="A518" s="39"/>
      <c r="B518" s="40"/>
      <c r="C518" s="270" t="s">
        <v>702</v>
      </c>
      <c r="D518" s="270" t="s">
        <v>396</v>
      </c>
      <c r="E518" s="271" t="s">
        <v>703</v>
      </c>
      <c r="F518" s="272" t="s">
        <v>700</v>
      </c>
      <c r="G518" s="273" t="s">
        <v>388</v>
      </c>
      <c r="H518" s="274">
        <v>1</v>
      </c>
      <c r="I518" s="275"/>
      <c r="J518" s="276">
        <f>ROUND(I518*H518,2)</f>
        <v>0</v>
      </c>
      <c r="K518" s="272" t="s">
        <v>19</v>
      </c>
      <c r="L518" s="277"/>
      <c r="M518" s="278" t="s">
        <v>19</v>
      </c>
      <c r="N518" s="279" t="s">
        <v>43</v>
      </c>
      <c r="O518" s="85"/>
      <c r="P518" s="223">
        <f>O518*H518</f>
        <v>0</v>
      </c>
      <c r="Q518" s="223">
        <v>0.014500000000000001</v>
      </c>
      <c r="R518" s="223">
        <f>Q518*H518</f>
        <v>0.014500000000000001</v>
      </c>
      <c r="S518" s="223">
        <v>0</v>
      </c>
      <c r="T518" s="224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5" t="s">
        <v>475</v>
      </c>
      <c r="AT518" s="225" t="s">
        <v>396</v>
      </c>
      <c r="AU518" s="225" t="s">
        <v>81</v>
      </c>
      <c r="AY518" s="18" t="s">
        <v>166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8" t="s">
        <v>79</v>
      </c>
      <c r="BK518" s="226">
        <f>ROUND(I518*H518,2)</f>
        <v>0</v>
      </c>
      <c r="BL518" s="18" t="s">
        <v>352</v>
      </c>
      <c r="BM518" s="225" t="s">
        <v>704</v>
      </c>
    </row>
    <row r="519" s="2" customFormat="1">
      <c r="A519" s="39"/>
      <c r="B519" s="40"/>
      <c r="C519" s="41"/>
      <c r="D519" s="227" t="s">
        <v>176</v>
      </c>
      <c r="E519" s="41"/>
      <c r="F519" s="228" t="s">
        <v>700</v>
      </c>
      <c r="G519" s="41"/>
      <c r="H519" s="41"/>
      <c r="I519" s="229"/>
      <c r="J519" s="41"/>
      <c r="K519" s="41"/>
      <c r="L519" s="45"/>
      <c r="M519" s="230"/>
      <c r="N519" s="231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176</v>
      </c>
      <c r="AU519" s="18" t="s">
        <v>81</v>
      </c>
    </row>
    <row r="520" s="13" customFormat="1">
      <c r="A520" s="13"/>
      <c r="B520" s="234"/>
      <c r="C520" s="235"/>
      <c r="D520" s="227" t="s">
        <v>179</v>
      </c>
      <c r="E520" s="236" t="s">
        <v>19</v>
      </c>
      <c r="F520" s="237" t="s">
        <v>392</v>
      </c>
      <c r="G520" s="235"/>
      <c r="H520" s="236" t="s">
        <v>19</v>
      </c>
      <c r="I520" s="238"/>
      <c r="J520" s="235"/>
      <c r="K520" s="235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179</v>
      </c>
      <c r="AU520" s="243" t="s">
        <v>81</v>
      </c>
      <c r="AV520" s="13" t="s">
        <v>79</v>
      </c>
      <c r="AW520" s="13" t="s">
        <v>33</v>
      </c>
      <c r="AX520" s="13" t="s">
        <v>72</v>
      </c>
      <c r="AY520" s="243" t="s">
        <v>166</v>
      </c>
    </row>
    <row r="521" s="13" customFormat="1">
      <c r="A521" s="13"/>
      <c r="B521" s="234"/>
      <c r="C521" s="235"/>
      <c r="D521" s="227" t="s">
        <v>179</v>
      </c>
      <c r="E521" s="236" t="s">
        <v>19</v>
      </c>
      <c r="F521" s="237" t="s">
        <v>666</v>
      </c>
      <c r="G521" s="235"/>
      <c r="H521" s="236" t="s">
        <v>19</v>
      </c>
      <c r="I521" s="238"/>
      <c r="J521" s="235"/>
      <c r="K521" s="235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179</v>
      </c>
      <c r="AU521" s="243" t="s">
        <v>81</v>
      </c>
      <c r="AV521" s="13" t="s">
        <v>79</v>
      </c>
      <c r="AW521" s="13" t="s">
        <v>33</v>
      </c>
      <c r="AX521" s="13" t="s">
        <v>72</v>
      </c>
      <c r="AY521" s="243" t="s">
        <v>166</v>
      </c>
    </row>
    <row r="522" s="14" customFormat="1">
      <c r="A522" s="14"/>
      <c r="B522" s="244"/>
      <c r="C522" s="245"/>
      <c r="D522" s="227" t="s">
        <v>179</v>
      </c>
      <c r="E522" s="246" t="s">
        <v>19</v>
      </c>
      <c r="F522" s="247" t="s">
        <v>79</v>
      </c>
      <c r="G522" s="245"/>
      <c r="H522" s="248">
        <v>1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179</v>
      </c>
      <c r="AU522" s="254" t="s">
        <v>81</v>
      </c>
      <c r="AV522" s="14" t="s">
        <v>81</v>
      </c>
      <c r="AW522" s="14" t="s">
        <v>33</v>
      </c>
      <c r="AX522" s="14" t="s">
        <v>72</v>
      </c>
      <c r="AY522" s="254" t="s">
        <v>166</v>
      </c>
    </row>
    <row r="523" s="15" customFormat="1">
      <c r="A523" s="15"/>
      <c r="B523" s="255"/>
      <c r="C523" s="256"/>
      <c r="D523" s="227" t="s">
        <v>179</v>
      </c>
      <c r="E523" s="257" t="s">
        <v>19</v>
      </c>
      <c r="F523" s="258" t="s">
        <v>181</v>
      </c>
      <c r="G523" s="256"/>
      <c r="H523" s="259">
        <v>1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5" t="s">
        <v>179</v>
      </c>
      <c r="AU523" s="265" t="s">
        <v>81</v>
      </c>
      <c r="AV523" s="15" t="s">
        <v>182</v>
      </c>
      <c r="AW523" s="15" t="s">
        <v>33</v>
      </c>
      <c r="AX523" s="15" t="s">
        <v>79</v>
      </c>
      <c r="AY523" s="265" t="s">
        <v>166</v>
      </c>
    </row>
    <row r="524" s="2" customFormat="1" ht="16.5" customHeight="1">
      <c r="A524" s="39"/>
      <c r="B524" s="40"/>
      <c r="C524" s="270" t="s">
        <v>705</v>
      </c>
      <c r="D524" s="270" t="s">
        <v>396</v>
      </c>
      <c r="E524" s="271" t="s">
        <v>706</v>
      </c>
      <c r="F524" s="272" t="s">
        <v>700</v>
      </c>
      <c r="G524" s="273" t="s">
        <v>388</v>
      </c>
      <c r="H524" s="274">
        <v>2</v>
      </c>
      <c r="I524" s="275"/>
      <c r="J524" s="276">
        <f>ROUND(I524*H524,2)</f>
        <v>0</v>
      </c>
      <c r="K524" s="272" t="s">
        <v>19</v>
      </c>
      <c r="L524" s="277"/>
      <c r="M524" s="278" t="s">
        <v>19</v>
      </c>
      <c r="N524" s="279" t="s">
        <v>43</v>
      </c>
      <c r="O524" s="85"/>
      <c r="P524" s="223">
        <f>O524*H524</f>
        <v>0</v>
      </c>
      <c r="Q524" s="223">
        <v>0.014500000000000001</v>
      </c>
      <c r="R524" s="223">
        <f>Q524*H524</f>
        <v>0.029000000000000001</v>
      </c>
      <c r="S524" s="223">
        <v>0</v>
      </c>
      <c r="T524" s="224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5" t="s">
        <v>475</v>
      </c>
      <c r="AT524" s="225" t="s">
        <v>396</v>
      </c>
      <c r="AU524" s="225" t="s">
        <v>81</v>
      </c>
      <c r="AY524" s="18" t="s">
        <v>166</v>
      </c>
      <c r="BE524" s="226">
        <f>IF(N524="základní",J524,0)</f>
        <v>0</v>
      </c>
      <c r="BF524" s="226">
        <f>IF(N524="snížená",J524,0)</f>
        <v>0</v>
      </c>
      <c r="BG524" s="226">
        <f>IF(N524="zákl. přenesená",J524,0)</f>
        <v>0</v>
      </c>
      <c r="BH524" s="226">
        <f>IF(N524="sníž. přenesená",J524,0)</f>
        <v>0</v>
      </c>
      <c r="BI524" s="226">
        <f>IF(N524="nulová",J524,0)</f>
        <v>0</v>
      </c>
      <c r="BJ524" s="18" t="s">
        <v>79</v>
      </c>
      <c r="BK524" s="226">
        <f>ROUND(I524*H524,2)</f>
        <v>0</v>
      </c>
      <c r="BL524" s="18" t="s">
        <v>352</v>
      </c>
      <c r="BM524" s="225" t="s">
        <v>707</v>
      </c>
    </row>
    <row r="525" s="2" customFormat="1">
      <c r="A525" s="39"/>
      <c r="B525" s="40"/>
      <c r="C525" s="41"/>
      <c r="D525" s="227" t="s">
        <v>176</v>
      </c>
      <c r="E525" s="41"/>
      <c r="F525" s="228" t="s">
        <v>700</v>
      </c>
      <c r="G525" s="41"/>
      <c r="H525" s="41"/>
      <c r="I525" s="229"/>
      <c r="J525" s="41"/>
      <c r="K525" s="41"/>
      <c r="L525" s="45"/>
      <c r="M525" s="230"/>
      <c r="N525" s="231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176</v>
      </c>
      <c r="AU525" s="18" t="s">
        <v>81</v>
      </c>
    </row>
    <row r="526" s="13" customFormat="1">
      <c r="A526" s="13"/>
      <c r="B526" s="234"/>
      <c r="C526" s="235"/>
      <c r="D526" s="227" t="s">
        <v>179</v>
      </c>
      <c r="E526" s="236" t="s">
        <v>19</v>
      </c>
      <c r="F526" s="237" t="s">
        <v>392</v>
      </c>
      <c r="G526" s="235"/>
      <c r="H526" s="236" t="s">
        <v>19</v>
      </c>
      <c r="I526" s="238"/>
      <c r="J526" s="235"/>
      <c r="K526" s="235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179</v>
      </c>
      <c r="AU526" s="243" t="s">
        <v>81</v>
      </c>
      <c r="AV526" s="13" t="s">
        <v>79</v>
      </c>
      <c r="AW526" s="13" t="s">
        <v>33</v>
      </c>
      <c r="AX526" s="13" t="s">
        <v>72</v>
      </c>
      <c r="AY526" s="243" t="s">
        <v>166</v>
      </c>
    </row>
    <row r="527" s="13" customFormat="1">
      <c r="A527" s="13"/>
      <c r="B527" s="234"/>
      <c r="C527" s="235"/>
      <c r="D527" s="227" t="s">
        <v>179</v>
      </c>
      <c r="E527" s="236" t="s">
        <v>19</v>
      </c>
      <c r="F527" s="237" t="s">
        <v>667</v>
      </c>
      <c r="G527" s="235"/>
      <c r="H527" s="236" t="s">
        <v>19</v>
      </c>
      <c r="I527" s="238"/>
      <c r="J527" s="235"/>
      <c r="K527" s="235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179</v>
      </c>
      <c r="AU527" s="243" t="s">
        <v>81</v>
      </c>
      <c r="AV527" s="13" t="s">
        <v>79</v>
      </c>
      <c r="AW527" s="13" t="s">
        <v>33</v>
      </c>
      <c r="AX527" s="13" t="s">
        <v>72</v>
      </c>
      <c r="AY527" s="243" t="s">
        <v>166</v>
      </c>
    </row>
    <row r="528" s="14" customFormat="1">
      <c r="A528" s="14"/>
      <c r="B528" s="244"/>
      <c r="C528" s="245"/>
      <c r="D528" s="227" t="s">
        <v>179</v>
      </c>
      <c r="E528" s="246" t="s">
        <v>19</v>
      </c>
      <c r="F528" s="247" t="s">
        <v>81</v>
      </c>
      <c r="G528" s="245"/>
      <c r="H528" s="248">
        <v>2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179</v>
      </c>
      <c r="AU528" s="254" t="s">
        <v>81</v>
      </c>
      <c r="AV528" s="14" t="s">
        <v>81</v>
      </c>
      <c r="AW528" s="14" t="s">
        <v>33</v>
      </c>
      <c r="AX528" s="14" t="s">
        <v>72</v>
      </c>
      <c r="AY528" s="254" t="s">
        <v>166</v>
      </c>
    </row>
    <row r="529" s="15" customFormat="1">
      <c r="A529" s="15"/>
      <c r="B529" s="255"/>
      <c r="C529" s="256"/>
      <c r="D529" s="227" t="s">
        <v>179</v>
      </c>
      <c r="E529" s="257" t="s">
        <v>19</v>
      </c>
      <c r="F529" s="258" t="s">
        <v>181</v>
      </c>
      <c r="G529" s="256"/>
      <c r="H529" s="259">
        <v>2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179</v>
      </c>
      <c r="AU529" s="265" t="s">
        <v>81</v>
      </c>
      <c r="AV529" s="15" t="s">
        <v>182</v>
      </c>
      <c r="AW529" s="15" t="s">
        <v>33</v>
      </c>
      <c r="AX529" s="15" t="s">
        <v>79</v>
      </c>
      <c r="AY529" s="265" t="s">
        <v>166</v>
      </c>
    </row>
    <row r="530" s="2" customFormat="1" ht="16.5" customHeight="1">
      <c r="A530" s="39"/>
      <c r="B530" s="40"/>
      <c r="C530" s="270" t="s">
        <v>708</v>
      </c>
      <c r="D530" s="270" t="s">
        <v>396</v>
      </c>
      <c r="E530" s="271" t="s">
        <v>709</v>
      </c>
      <c r="F530" s="272" t="s">
        <v>710</v>
      </c>
      <c r="G530" s="273" t="s">
        <v>388</v>
      </c>
      <c r="H530" s="274">
        <v>2</v>
      </c>
      <c r="I530" s="275"/>
      <c r="J530" s="276">
        <f>ROUND(I530*H530,2)</f>
        <v>0</v>
      </c>
      <c r="K530" s="272" t="s">
        <v>19</v>
      </c>
      <c r="L530" s="277"/>
      <c r="M530" s="278" t="s">
        <v>19</v>
      </c>
      <c r="N530" s="279" t="s">
        <v>43</v>
      </c>
      <c r="O530" s="85"/>
      <c r="P530" s="223">
        <f>O530*H530</f>
        <v>0</v>
      </c>
      <c r="Q530" s="223">
        <v>0.016</v>
      </c>
      <c r="R530" s="223">
        <f>Q530*H530</f>
        <v>0.032000000000000001</v>
      </c>
      <c r="S530" s="223">
        <v>0</v>
      </c>
      <c r="T530" s="224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5" t="s">
        <v>475</v>
      </c>
      <c r="AT530" s="225" t="s">
        <v>396</v>
      </c>
      <c r="AU530" s="225" t="s">
        <v>81</v>
      </c>
      <c r="AY530" s="18" t="s">
        <v>166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8" t="s">
        <v>79</v>
      </c>
      <c r="BK530" s="226">
        <f>ROUND(I530*H530,2)</f>
        <v>0</v>
      </c>
      <c r="BL530" s="18" t="s">
        <v>352</v>
      </c>
      <c r="BM530" s="225" t="s">
        <v>711</v>
      </c>
    </row>
    <row r="531" s="2" customFormat="1">
      <c r="A531" s="39"/>
      <c r="B531" s="40"/>
      <c r="C531" s="41"/>
      <c r="D531" s="227" t="s">
        <v>176</v>
      </c>
      <c r="E531" s="41"/>
      <c r="F531" s="228" t="s">
        <v>710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176</v>
      </c>
      <c r="AU531" s="18" t="s">
        <v>81</v>
      </c>
    </row>
    <row r="532" s="13" customFormat="1">
      <c r="A532" s="13"/>
      <c r="B532" s="234"/>
      <c r="C532" s="235"/>
      <c r="D532" s="227" t="s">
        <v>179</v>
      </c>
      <c r="E532" s="236" t="s">
        <v>19</v>
      </c>
      <c r="F532" s="237" t="s">
        <v>392</v>
      </c>
      <c r="G532" s="235"/>
      <c r="H532" s="236" t="s">
        <v>19</v>
      </c>
      <c r="I532" s="238"/>
      <c r="J532" s="235"/>
      <c r="K532" s="235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179</v>
      </c>
      <c r="AU532" s="243" t="s">
        <v>81</v>
      </c>
      <c r="AV532" s="13" t="s">
        <v>79</v>
      </c>
      <c r="AW532" s="13" t="s">
        <v>33</v>
      </c>
      <c r="AX532" s="13" t="s">
        <v>72</v>
      </c>
      <c r="AY532" s="243" t="s">
        <v>166</v>
      </c>
    </row>
    <row r="533" s="13" customFormat="1">
      <c r="A533" s="13"/>
      <c r="B533" s="234"/>
      <c r="C533" s="235"/>
      <c r="D533" s="227" t="s">
        <v>179</v>
      </c>
      <c r="E533" s="236" t="s">
        <v>19</v>
      </c>
      <c r="F533" s="237" t="s">
        <v>669</v>
      </c>
      <c r="G533" s="235"/>
      <c r="H533" s="236" t="s">
        <v>19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179</v>
      </c>
      <c r="AU533" s="243" t="s">
        <v>81</v>
      </c>
      <c r="AV533" s="13" t="s">
        <v>79</v>
      </c>
      <c r="AW533" s="13" t="s">
        <v>33</v>
      </c>
      <c r="AX533" s="13" t="s">
        <v>72</v>
      </c>
      <c r="AY533" s="243" t="s">
        <v>166</v>
      </c>
    </row>
    <row r="534" s="14" customFormat="1">
      <c r="A534" s="14"/>
      <c r="B534" s="244"/>
      <c r="C534" s="245"/>
      <c r="D534" s="227" t="s">
        <v>179</v>
      </c>
      <c r="E534" s="246" t="s">
        <v>19</v>
      </c>
      <c r="F534" s="247" t="s">
        <v>81</v>
      </c>
      <c r="G534" s="245"/>
      <c r="H534" s="248">
        <v>2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179</v>
      </c>
      <c r="AU534" s="254" t="s">
        <v>81</v>
      </c>
      <c r="AV534" s="14" t="s">
        <v>81</v>
      </c>
      <c r="AW534" s="14" t="s">
        <v>33</v>
      </c>
      <c r="AX534" s="14" t="s">
        <v>72</v>
      </c>
      <c r="AY534" s="254" t="s">
        <v>166</v>
      </c>
    </row>
    <row r="535" s="15" customFormat="1">
      <c r="A535" s="15"/>
      <c r="B535" s="255"/>
      <c r="C535" s="256"/>
      <c r="D535" s="227" t="s">
        <v>179</v>
      </c>
      <c r="E535" s="257" t="s">
        <v>19</v>
      </c>
      <c r="F535" s="258" t="s">
        <v>181</v>
      </c>
      <c r="G535" s="256"/>
      <c r="H535" s="259">
        <v>2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5" t="s">
        <v>179</v>
      </c>
      <c r="AU535" s="265" t="s">
        <v>81</v>
      </c>
      <c r="AV535" s="15" t="s">
        <v>182</v>
      </c>
      <c r="AW535" s="15" t="s">
        <v>33</v>
      </c>
      <c r="AX535" s="15" t="s">
        <v>79</v>
      </c>
      <c r="AY535" s="265" t="s">
        <v>166</v>
      </c>
    </row>
    <row r="536" s="2" customFormat="1" ht="16.5" customHeight="1">
      <c r="A536" s="39"/>
      <c r="B536" s="40"/>
      <c r="C536" s="214" t="s">
        <v>712</v>
      </c>
      <c r="D536" s="214" t="s">
        <v>169</v>
      </c>
      <c r="E536" s="215" t="s">
        <v>713</v>
      </c>
      <c r="F536" s="216" t="s">
        <v>714</v>
      </c>
      <c r="G536" s="217" t="s">
        <v>388</v>
      </c>
      <c r="H536" s="218">
        <v>1</v>
      </c>
      <c r="I536" s="219"/>
      <c r="J536" s="220">
        <f>ROUND(I536*H536,2)</f>
        <v>0</v>
      </c>
      <c r="K536" s="216" t="s">
        <v>173</v>
      </c>
      <c r="L536" s="45"/>
      <c r="M536" s="221" t="s">
        <v>19</v>
      </c>
      <c r="N536" s="222" t="s">
        <v>43</v>
      </c>
      <c r="O536" s="85"/>
      <c r="P536" s="223">
        <f>O536*H536</f>
        <v>0</v>
      </c>
      <c r="Q536" s="223">
        <v>0</v>
      </c>
      <c r="R536" s="223">
        <f>Q536*H536</f>
        <v>0</v>
      </c>
      <c r="S536" s="223">
        <v>0</v>
      </c>
      <c r="T536" s="224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5" t="s">
        <v>352</v>
      </c>
      <c r="AT536" s="225" t="s">
        <v>169</v>
      </c>
      <c r="AU536" s="225" t="s">
        <v>81</v>
      </c>
      <c r="AY536" s="18" t="s">
        <v>166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8" t="s">
        <v>79</v>
      </c>
      <c r="BK536" s="226">
        <f>ROUND(I536*H536,2)</f>
        <v>0</v>
      </c>
      <c r="BL536" s="18" t="s">
        <v>352</v>
      </c>
      <c r="BM536" s="225" t="s">
        <v>715</v>
      </c>
    </row>
    <row r="537" s="2" customFormat="1">
      <c r="A537" s="39"/>
      <c r="B537" s="40"/>
      <c r="C537" s="41"/>
      <c r="D537" s="227" t="s">
        <v>176</v>
      </c>
      <c r="E537" s="41"/>
      <c r="F537" s="228" t="s">
        <v>716</v>
      </c>
      <c r="G537" s="41"/>
      <c r="H537" s="41"/>
      <c r="I537" s="229"/>
      <c r="J537" s="41"/>
      <c r="K537" s="41"/>
      <c r="L537" s="45"/>
      <c r="M537" s="230"/>
      <c r="N537" s="231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176</v>
      </c>
      <c r="AU537" s="18" t="s">
        <v>81</v>
      </c>
    </row>
    <row r="538" s="2" customFormat="1">
      <c r="A538" s="39"/>
      <c r="B538" s="40"/>
      <c r="C538" s="41"/>
      <c r="D538" s="232" t="s">
        <v>177</v>
      </c>
      <c r="E538" s="41"/>
      <c r="F538" s="233" t="s">
        <v>717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177</v>
      </c>
      <c r="AU538" s="18" t="s">
        <v>81</v>
      </c>
    </row>
    <row r="539" s="13" customFormat="1">
      <c r="A539" s="13"/>
      <c r="B539" s="234"/>
      <c r="C539" s="235"/>
      <c r="D539" s="227" t="s">
        <v>179</v>
      </c>
      <c r="E539" s="236" t="s">
        <v>19</v>
      </c>
      <c r="F539" s="237" t="s">
        <v>392</v>
      </c>
      <c r="G539" s="235"/>
      <c r="H539" s="236" t="s">
        <v>19</v>
      </c>
      <c r="I539" s="238"/>
      <c r="J539" s="235"/>
      <c r="K539" s="235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179</v>
      </c>
      <c r="AU539" s="243" t="s">
        <v>81</v>
      </c>
      <c r="AV539" s="13" t="s">
        <v>79</v>
      </c>
      <c r="AW539" s="13" t="s">
        <v>33</v>
      </c>
      <c r="AX539" s="13" t="s">
        <v>72</v>
      </c>
      <c r="AY539" s="243" t="s">
        <v>166</v>
      </c>
    </row>
    <row r="540" s="13" customFormat="1">
      <c r="A540" s="13"/>
      <c r="B540" s="234"/>
      <c r="C540" s="235"/>
      <c r="D540" s="227" t="s">
        <v>179</v>
      </c>
      <c r="E540" s="236" t="s">
        <v>19</v>
      </c>
      <c r="F540" s="237" t="s">
        <v>395</v>
      </c>
      <c r="G540" s="235"/>
      <c r="H540" s="236" t="s">
        <v>19</v>
      </c>
      <c r="I540" s="238"/>
      <c r="J540" s="235"/>
      <c r="K540" s="235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179</v>
      </c>
      <c r="AU540" s="243" t="s">
        <v>81</v>
      </c>
      <c r="AV540" s="13" t="s">
        <v>79</v>
      </c>
      <c r="AW540" s="13" t="s">
        <v>33</v>
      </c>
      <c r="AX540" s="13" t="s">
        <v>72</v>
      </c>
      <c r="AY540" s="243" t="s">
        <v>166</v>
      </c>
    </row>
    <row r="541" s="14" customFormat="1">
      <c r="A541" s="14"/>
      <c r="B541" s="244"/>
      <c r="C541" s="245"/>
      <c r="D541" s="227" t="s">
        <v>179</v>
      </c>
      <c r="E541" s="246" t="s">
        <v>19</v>
      </c>
      <c r="F541" s="247" t="s">
        <v>79</v>
      </c>
      <c r="G541" s="245"/>
      <c r="H541" s="248">
        <v>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179</v>
      </c>
      <c r="AU541" s="254" t="s">
        <v>81</v>
      </c>
      <c r="AV541" s="14" t="s">
        <v>81</v>
      </c>
      <c r="AW541" s="14" t="s">
        <v>33</v>
      </c>
      <c r="AX541" s="14" t="s">
        <v>72</v>
      </c>
      <c r="AY541" s="254" t="s">
        <v>166</v>
      </c>
    </row>
    <row r="542" s="15" customFormat="1">
      <c r="A542" s="15"/>
      <c r="B542" s="255"/>
      <c r="C542" s="256"/>
      <c r="D542" s="227" t="s">
        <v>179</v>
      </c>
      <c r="E542" s="257" t="s">
        <v>19</v>
      </c>
      <c r="F542" s="258" t="s">
        <v>181</v>
      </c>
      <c r="G542" s="256"/>
      <c r="H542" s="259">
        <v>1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5" t="s">
        <v>179</v>
      </c>
      <c r="AU542" s="265" t="s">
        <v>81</v>
      </c>
      <c r="AV542" s="15" t="s">
        <v>182</v>
      </c>
      <c r="AW542" s="15" t="s">
        <v>33</v>
      </c>
      <c r="AX542" s="15" t="s">
        <v>79</v>
      </c>
      <c r="AY542" s="265" t="s">
        <v>166</v>
      </c>
    </row>
    <row r="543" s="2" customFormat="1" ht="16.5" customHeight="1">
      <c r="A543" s="39"/>
      <c r="B543" s="40"/>
      <c r="C543" s="214" t="s">
        <v>718</v>
      </c>
      <c r="D543" s="214" t="s">
        <v>169</v>
      </c>
      <c r="E543" s="215" t="s">
        <v>719</v>
      </c>
      <c r="F543" s="216" t="s">
        <v>720</v>
      </c>
      <c r="G543" s="217" t="s">
        <v>388</v>
      </c>
      <c r="H543" s="218">
        <v>2</v>
      </c>
      <c r="I543" s="219"/>
      <c r="J543" s="220">
        <f>ROUND(I543*H543,2)</f>
        <v>0</v>
      </c>
      <c r="K543" s="216" t="s">
        <v>173</v>
      </c>
      <c r="L543" s="45"/>
      <c r="M543" s="221" t="s">
        <v>19</v>
      </c>
      <c r="N543" s="222" t="s">
        <v>43</v>
      </c>
      <c r="O543" s="85"/>
      <c r="P543" s="223">
        <f>O543*H543</f>
        <v>0</v>
      </c>
      <c r="Q543" s="223">
        <v>0</v>
      </c>
      <c r="R543" s="223">
        <f>Q543*H543</f>
        <v>0</v>
      </c>
      <c r="S543" s="223">
        <v>0</v>
      </c>
      <c r="T543" s="22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5" t="s">
        <v>352</v>
      </c>
      <c r="AT543" s="225" t="s">
        <v>169</v>
      </c>
      <c r="AU543" s="225" t="s">
        <v>81</v>
      </c>
      <c r="AY543" s="18" t="s">
        <v>166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8" t="s">
        <v>79</v>
      </c>
      <c r="BK543" s="226">
        <f>ROUND(I543*H543,2)</f>
        <v>0</v>
      </c>
      <c r="BL543" s="18" t="s">
        <v>352</v>
      </c>
      <c r="BM543" s="225" t="s">
        <v>721</v>
      </c>
    </row>
    <row r="544" s="2" customFormat="1">
      <c r="A544" s="39"/>
      <c r="B544" s="40"/>
      <c r="C544" s="41"/>
      <c r="D544" s="227" t="s">
        <v>176</v>
      </c>
      <c r="E544" s="41"/>
      <c r="F544" s="228" t="s">
        <v>722</v>
      </c>
      <c r="G544" s="41"/>
      <c r="H544" s="41"/>
      <c r="I544" s="229"/>
      <c r="J544" s="41"/>
      <c r="K544" s="41"/>
      <c r="L544" s="45"/>
      <c r="M544" s="230"/>
      <c r="N544" s="231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176</v>
      </c>
      <c r="AU544" s="18" t="s">
        <v>81</v>
      </c>
    </row>
    <row r="545" s="2" customFormat="1">
      <c r="A545" s="39"/>
      <c r="B545" s="40"/>
      <c r="C545" s="41"/>
      <c r="D545" s="232" t="s">
        <v>177</v>
      </c>
      <c r="E545" s="41"/>
      <c r="F545" s="233" t="s">
        <v>723</v>
      </c>
      <c r="G545" s="41"/>
      <c r="H545" s="41"/>
      <c r="I545" s="229"/>
      <c r="J545" s="41"/>
      <c r="K545" s="41"/>
      <c r="L545" s="45"/>
      <c r="M545" s="230"/>
      <c r="N545" s="231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177</v>
      </c>
      <c r="AU545" s="18" t="s">
        <v>81</v>
      </c>
    </row>
    <row r="546" s="13" customFormat="1">
      <c r="A546" s="13"/>
      <c r="B546" s="234"/>
      <c r="C546" s="235"/>
      <c r="D546" s="227" t="s">
        <v>179</v>
      </c>
      <c r="E546" s="236" t="s">
        <v>19</v>
      </c>
      <c r="F546" s="237" t="s">
        <v>392</v>
      </c>
      <c r="G546" s="235"/>
      <c r="H546" s="236" t="s">
        <v>19</v>
      </c>
      <c r="I546" s="238"/>
      <c r="J546" s="235"/>
      <c r="K546" s="235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179</v>
      </c>
      <c r="AU546" s="243" t="s">
        <v>81</v>
      </c>
      <c r="AV546" s="13" t="s">
        <v>79</v>
      </c>
      <c r="AW546" s="13" t="s">
        <v>33</v>
      </c>
      <c r="AX546" s="13" t="s">
        <v>72</v>
      </c>
      <c r="AY546" s="243" t="s">
        <v>166</v>
      </c>
    </row>
    <row r="547" s="13" customFormat="1">
      <c r="A547" s="13"/>
      <c r="B547" s="234"/>
      <c r="C547" s="235"/>
      <c r="D547" s="227" t="s">
        <v>179</v>
      </c>
      <c r="E547" s="236" t="s">
        <v>19</v>
      </c>
      <c r="F547" s="237" t="s">
        <v>393</v>
      </c>
      <c r="G547" s="235"/>
      <c r="H547" s="236" t="s">
        <v>19</v>
      </c>
      <c r="I547" s="238"/>
      <c r="J547" s="235"/>
      <c r="K547" s="235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179</v>
      </c>
      <c r="AU547" s="243" t="s">
        <v>81</v>
      </c>
      <c r="AV547" s="13" t="s">
        <v>79</v>
      </c>
      <c r="AW547" s="13" t="s">
        <v>33</v>
      </c>
      <c r="AX547" s="13" t="s">
        <v>72</v>
      </c>
      <c r="AY547" s="243" t="s">
        <v>166</v>
      </c>
    </row>
    <row r="548" s="14" customFormat="1">
      <c r="A548" s="14"/>
      <c r="B548" s="244"/>
      <c r="C548" s="245"/>
      <c r="D548" s="227" t="s">
        <v>179</v>
      </c>
      <c r="E548" s="246" t="s">
        <v>19</v>
      </c>
      <c r="F548" s="247" t="s">
        <v>79</v>
      </c>
      <c r="G548" s="245"/>
      <c r="H548" s="248">
        <v>1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179</v>
      </c>
      <c r="AU548" s="254" t="s">
        <v>81</v>
      </c>
      <c r="AV548" s="14" t="s">
        <v>81</v>
      </c>
      <c r="AW548" s="14" t="s">
        <v>33</v>
      </c>
      <c r="AX548" s="14" t="s">
        <v>72</v>
      </c>
      <c r="AY548" s="254" t="s">
        <v>166</v>
      </c>
    </row>
    <row r="549" s="13" customFormat="1">
      <c r="A549" s="13"/>
      <c r="B549" s="234"/>
      <c r="C549" s="235"/>
      <c r="D549" s="227" t="s">
        <v>179</v>
      </c>
      <c r="E549" s="236" t="s">
        <v>19</v>
      </c>
      <c r="F549" s="237" t="s">
        <v>394</v>
      </c>
      <c r="G549" s="235"/>
      <c r="H549" s="236" t="s">
        <v>19</v>
      </c>
      <c r="I549" s="238"/>
      <c r="J549" s="235"/>
      <c r="K549" s="235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179</v>
      </c>
      <c r="AU549" s="243" t="s">
        <v>81</v>
      </c>
      <c r="AV549" s="13" t="s">
        <v>79</v>
      </c>
      <c r="AW549" s="13" t="s">
        <v>33</v>
      </c>
      <c r="AX549" s="13" t="s">
        <v>72</v>
      </c>
      <c r="AY549" s="243" t="s">
        <v>166</v>
      </c>
    </row>
    <row r="550" s="14" customFormat="1">
      <c r="A550" s="14"/>
      <c r="B550" s="244"/>
      <c r="C550" s="245"/>
      <c r="D550" s="227" t="s">
        <v>179</v>
      </c>
      <c r="E550" s="246" t="s">
        <v>19</v>
      </c>
      <c r="F550" s="247" t="s">
        <v>79</v>
      </c>
      <c r="G550" s="245"/>
      <c r="H550" s="248">
        <v>1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179</v>
      </c>
      <c r="AU550" s="254" t="s">
        <v>81</v>
      </c>
      <c r="AV550" s="14" t="s">
        <v>81</v>
      </c>
      <c r="AW550" s="14" t="s">
        <v>33</v>
      </c>
      <c r="AX550" s="14" t="s">
        <v>72</v>
      </c>
      <c r="AY550" s="254" t="s">
        <v>166</v>
      </c>
    </row>
    <row r="551" s="15" customFormat="1">
      <c r="A551" s="15"/>
      <c r="B551" s="255"/>
      <c r="C551" s="256"/>
      <c r="D551" s="227" t="s">
        <v>179</v>
      </c>
      <c r="E551" s="257" t="s">
        <v>19</v>
      </c>
      <c r="F551" s="258" t="s">
        <v>181</v>
      </c>
      <c r="G551" s="256"/>
      <c r="H551" s="259">
        <v>2</v>
      </c>
      <c r="I551" s="260"/>
      <c r="J551" s="256"/>
      <c r="K551" s="256"/>
      <c r="L551" s="261"/>
      <c r="M551" s="262"/>
      <c r="N551" s="263"/>
      <c r="O551" s="263"/>
      <c r="P551" s="263"/>
      <c r="Q551" s="263"/>
      <c r="R551" s="263"/>
      <c r="S551" s="263"/>
      <c r="T551" s="26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5" t="s">
        <v>179</v>
      </c>
      <c r="AU551" s="265" t="s">
        <v>81</v>
      </c>
      <c r="AV551" s="15" t="s">
        <v>182</v>
      </c>
      <c r="AW551" s="15" t="s">
        <v>33</v>
      </c>
      <c r="AX551" s="15" t="s">
        <v>79</v>
      </c>
      <c r="AY551" s="265" t="s">
        <v>166</v>
      </c>
    </row>
    <row r="552" s="2" customFormat="1" ht="24.15" customHeight="1">
      <c r="A552" s="39"/>
      <c r="B552" s="40"/>
      <c r="C552" s="270" t="s">
        <v>724</v>
      </c>
      <c r="D552" s="270" t="s">
        <v>396</v>
      </c>
      <c r="E552" s="271" t="s">
        <v>725</v>
      </c>
      <c r="F552" s="272" t="s">
        <v>726</v>
      </c>
      <c r="G552" s="273" t="s">
        <v>388</v>
      </c>
      <c r="H552" s="274">
        <v>1</v>
      </c>
      <c r="I552" s="275"/>
      <c r="J552" s="276">
        <f>ROUND(I552*H552,2)</f>
        <v>0</v>
      </c>
      <c r="K552" s="272" t="s">
        <v>19</v>
      </c>
      <c r="L552" s="277"/>
      <c r="M552" s="278" t="s">
        <v>19</v>
      </c>
      <c r="N552" s="279" t="s">
        <v>43</v>
      </c>
      <c r="O552" s="85"/>
      <c r="P552" s="223">
        <f>O552*H552</f>
        <v>0</v>
      </c>
      <c r="Q552" s="223">
        <v>0.017500000000000002</v>
      </c>
      <c r="R552" s="223">
        <f>Q552*H552</f>
        <v>0.017500000000000002</v>
      </c>
      <c r="S552" s="223">
        <v>0</v>
      </c>
      <c r="T552" s="22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5" t="s">
        <v>475</v>
      </c>
      <c r="AT552" s="225" t="s">
        <v>396</v>
      </c>
      <c r="AU552" s="225" t="s">
        <v>81</v>
      </c>
      <c r="AY552" s="18" t="s">
        <v>166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18" t="s">
        <v>79</v>
      </c>
      <c r="BK552" s="226">
        <f>ROUND(I552*H552,2)</f>
        <v>0</v>
      </c>
      <c r="BL552" s="18" t="s">
        <v>352</v>
      </c>
      <c r="BM552" s="225" t="s">
        <v>727</v>
      </c>
    </row>
    <row r="553" s="2" customFormat="1">
      <c r="A553" s="39"/>
      <c r="B553" s="40"/>
      <c r="C553" s="41"/>
      <c r="D553" s="227" t="s">
        <v>176</v>
      </c>
      <c r="E553" s="41"/>
      <c r="F553" s="228" t="s">
        <v>726</v>
      </c>
      <c r="G553" s="41"/>
      <c r="H553" s="41"/>
      <c r="I553" s="229"/>
      <c r="J553" s="41"/>
      <c r="K553" s="41"/>
      <c r="L553" s="45"/>
      <c r="M553" s="230"/>
      <c r="N553" s="231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176</v>
      </c>
      <c r="AU553" s="18" t="s">
        <v>81</v>
      </c>
    </row>
    <row r="554" s="13" customFormat="1">
      <c r="A554" s="13"/>
      <c r="B554" s="234"/>
      <c r="C554" s="235"/>
      <c r="D554" s="227" t="s">
        <v>179</v>
      </c>
      <c r="E554" s="236" t="s">
        <v>19</v>
      </c>
      <c r="F554" s="237" t="s">
        <v>392</v>
      </c>
      <c r="G554" s="235"/>
      <c r="H554" s="236" t="s">
        <v>19</v>
      </c>
      <c r="I554" s="238"/>
      <c r="J554" s="235"/>
      <c r="K554" s="235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179</v>
      </c>
      <c r="AU554" s="243" t="s">
        <v>81</v>
      </c>
      <c r="AV554" s="13" t="s">
        <v>79</v>
      </c>
      <c r="AW554" s="13" t="s">
        <v>33</v>
      </c>
      <c r="AX554" s="13" t="s">
        <v>72</v>
      </c>
      <c r="AY554" s="243" t="s">
        <v>166</v>
      </c>
    </row>
    <row r="555" s="13" customFormat="1">
      <c r="A555" s="13"/>
      <c r="B555" s="234"/>
      <c r="C555" s="235"/>
      <c r="D555" s="227" t="s">
        <v>179</v>
      </c>
      <c r="E555" s="236" t="s">
        <v>19</v>
      </c>
      <c r="F555" s="237" t="s">
        <v>395</v>
      </c>
      <c r="G555" s="235"/>
      <c r="H555" s="236" t="s">
        <v>19</v>
      </c>
      <c r="I555" s="238"/>
      <c r="J555" s="235"/>
      <c r="K555" s="235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179</v>
      </c>
      <c r="AU555" s="243" t="s">
        <v>81</v>
      </c>
      <c r="AV555" s="13" t="s">
        <v>79</v>
      </c>
      <c r="AW555" s="13" t="s">
        <v>33</v>
      </c>
      <c r="AX555" s="13" t="s">
        <v>72</v>
      </c>
      <c r="AY555" s="243" t="s">
        <v>166</v>
      </c>
    </row>
    <row r="556" s="14" customFormat="1">
      <c r="A556" s="14"/>
      <c r="B556" s="244"/>
      <c r="C556" s="245"/>
      <c r="D556" s="227" t="s">
        <v>179</v>
      </c>
      <c r="E556" s="246" t="s">
        <v>19</v>
      </c>
      <c r="F556" s="247" t="s">
        <v>79</v>
      </c>
      <c r="G556" s="245"/>
      <c r="H556" s="248">
        <v>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81</v>
      </c>
      <c r="AV556" s="14" t="s">
        <v>81</v>
      </c>
      <c r="AW556" s="14" t="s">
        <v>33</v>
      </c>
      <c r="AX556" s="14" t="s">
        <v>72</v>
      </c>
      <c r="AY556" s="254" t="s">
        <v>166</v>
      </c>
    </row>
    <row r="557" s="15" customFormat="1">
      <c r="A557" s="15"/>
      <c r="B557" s="255"/>
      <c r="C557" s="256"/>
      <c r="D557" s="227" t="s">
        <v>179</v>
      </c>
      <c r="E557" s="257" t="s">
        <v>19</v>
      </c>
      <c r="F557" s="258" t="s">
        <v>181</v>
      </c>
      <c r="G557" s="256"/>
      <c r="H557" s="259">
        <v>1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179</v>
      </c>
      <c r="AU557" s="265" t="s">
        <v>81</v>
      </c>
      <c r="AV557" s="15" t="s">
        <v>182</v>
      </c>
      <c r="AW557" s="15" t="s">
        <v>33</v>
      </c>
      <c r="AX557" s="15" t="s">
        <v>79</v>
      </c>
      <c r="AY557" s="265" t="s">
        <v>166</v>
      </c>
    </row>
    <row r="558" s="2" customFormat="1" ht="24.15" customHeight="1">
      <c r="A558" s="39"/>
      <c r="B558" s="40"/>
      <c r="C558" s="270" t="s">
        <v>728</v>
      </c>
      <c r="D558" s="270" t="s">
        <v>396</v>
      </c>
      <c r="E558" s="271" t="s">
        <v>729</v>
      </c>
      <c r="F558" s="272" t="s">
        <v>730</v>
      </c>
      <c r="G558" s="273" t="s">
        <v>388</v>
      </c>
      <c r="H558" s="274">
        <v>1</v>
      </c>
      <c r="I558" s="275"/>
      <c r="J558" s="276">
        <f>ROUND(I558*H558,2)</f>
        <v>0</v>
      </c>
      <c r="K558" s="272" t="s">
        <v>19</v>
      </c>
      <c r="L558" s="277"/>
      <c r="M558" s="278" t="s">
        <v>19</v>
      </c>
      <c r="N558" s="279" t="s">
        <v>43</v>
      </c>
      <c r="O558" s="85"/>
      <c r="P558" s="223">
        <f>O558*H558</f>
        <v>0</v>
      </c>
      <c r="Q558" s="223">
        <v>0.042999999999999997</v>
      </c>
      <c r="R558" s="223">
        <f>Q558*H558</f>
        <v>0.042999999999999997</v>
      </c>
      <c r="S558" s="223">
        <v>0</v>
      </c>
      <c r="T558" s="224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5" t="s">
        <v>475</v>
      </c>
      <c r="AT558" s="225" t="s">
        <v>396</v>
      </c>
      <c r="AU558" s="225" t="s">
        <v>81</v>
      </c>
      <c r="AY558" s="18" t="s">
        <v>166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18" t="s">
        <v>79</v>
      </c>
      <c r="BK558" s="226">
        <f>ROUND(I558*H558,2)</f>
        <v>0</v>
      </c>
      <c r="BL558" s="18" t="s">
        <v>352</v>
      </c>
      <c r="BM558" s="225" t="s">
        <v>731</v>
      </c>
    </row>
    <row r="559" s="2" customFormat="1">
      <c r="A559" s="39"/>
      <c r="B559" s="40"/>
      <c r="C559" s="41"/>
      <c r="D559" s="227" t="s">
        <v>176</v>
      </c>
      <c r="E559" s="41"/>
      <c r="F559" s="228" t="s">
        <v>730</v>
      </c>
      <c r="G559" s="41"/>
      <c r="H559" s="41"/>
      <c r="I559" s="229"/>
      <c r="J559" s="41"/>
      <c r="K559" s="41"/>
      <c r="L559" s="45"/>
      <c r="M559" s="230"/>
      <c r="N559" s="231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176</v>
      </c>
      <c r="AU559" s="18" t="s">
        <v>81</v>
      </c>
    </row>
    <row r="560" s="13" customFormat="1">
      <c r="A560" s="13"/>
      <c r="B560" s="234"/>
      <c r="C560" s="235"/>
      <c r="D560" s="227" t="s">
        <v>179</v>
      </c>
      <c r="E560" s="236" t="s">
        <v>19</v>
      </c>
      <c r="F560" s="237" t="s">
        <v>392</v>
      </c>
      <c r="G560" s="235"/>
      <c r="H560" s="236" t="s">
        <v>19</v>
      </c>
      <c r="I560" s="238"/>
      <c r="J560" s="235"/>
      <c r="K560" s="235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179</v>
      </c>
      <c r="AU560" s="243" t="s">
        <v>81</v>
      </c>
      <c r="AV560" s="13" t="s">
        <v>79</v>
      </c>
      <c r="AW560" s="13" t="s">
        <v>33</v>
      </c>
      <c r="AX560" s="13" t="s">
        <v>72</v>
      </c>
      <c r="AY560" s="243" t="s">
        <v>166</v>
      </c>
    </row>
    <row r="561" s="13" customFormat="1">
      <c r="A561" s="13"/>
      <c r="B561" s="234"/>
      <c r="C561" s="235"/>
      <c r="D561" s="227" t="s">
        <v>179</v>
      </c>
      <c r="E561" s="236" t="s">
        <v>19</v>
      </c>
      <c r="F561" s="237" t="s">
        <v>393</v>
      </c>
      <c r="G561" s="235"/>
      <c r="H561" s="236" t="s">
        <v>19</v>
      </c>
      <c r="I561" s="238"/>
      <c r="J561" s="235"/>
      <c r="K561" s="235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179</v>
      </c>
      <c r="AU561" s="243" t="s">
        <v>81</v>
      </c>
      <c r="AV561" s="13" t="s">
        <v>79</v>
      </c>
      <c r="AW561" s="13" t="s">
        <v>33</v>
      </c>
      <c r="AX561" s="13" t="s">
        <v>72</v>
      </c>
      <c r="AY561" s="243" t="s">
        <v>166</v>
      </c>
    </row>
    <row r="562" s="14" customFormat="1">
      <c r="A562" s="14"/>
      <c r="B562" s="244"/>
      <c r="C562" s="245"/>
      <c r="D562" s="227" t="s">
        <v>179</v>
      </c>
      <c r="E562" s="246" t="s">
        <v>19</v>
      </c>
      <c r="F562" s="247" t="s">
        <v>79</v>
      </c>
      <c r="G562" s="245"/>
      <c r="H562" s="248">
        <v>1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179</v>
      </c>
      <c r="AU562" s="254" t="s">
        <v>81</v>
      </c>
      <c r="AV562" s="14" t="s">
        <v>81</v>
      </c>
      <c r="AW562" s="14" t="s">
        <v>33</v>
      </c>
      <c r="AX562" s="14" t="s">
        <v>72</v>
      </c>
      <c r="AY562" s="254" t="s">
        <v>166</v>
      </c>
    </row>
    <row r="563" s="15" customFormat="1">
      <c r="A563" s="15"/>
      <c r="B563" s="255"/>
      <c r="C563" s="256"/>
      <c r="D563" s="227" t="s">
        <v>179</v>
      </c>
      <c r="E563" s="257" t="s">
        <v>19</v>
      </c>
      <c r="F563" s="258" t="s">
        <v>181</v>
      </c>
      <c r="G563" s="256"/>
      <c r="H563" s="259">
        <v>1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5" t="s">
        <v>179</v>
      </c>
      <c r="AU563" s="265" t="s">
        <v>81</v>
      </c>
      <c r="AV563" s="15" t="s">
        <v>182</v>
      </c>
      <c r="AW563" s="15" t="s">
        <v>33</v>
      </c>
      <c r="AX563" s="15" t="s">
        <v>79</v>
      </c>
      <c r="AY563" s="265" t="s">
        <v>166</v>
      </c>
    </row>
    <row r="564" s="2" customFormat="1" ht="24.15" customHeight="1">
      <c r="A564" s="39"/>
      <c r="B564" s="40"/>
      <c r="C564" s="270" t="s">
        <v>732</v>
      </c>
      <c r="D564" s="270" t="s">
        <v>396</v>
      </c>
      <c r="E564" s="271" t="s">
        <v>733</v>
      </c>
      <c r="F564" s="272" t="s">
        <v>730</v>
      </c>
      <c r="G564" s="273" t="s">
        <v>388</v>
      </c>
      <c r="H564" s="274">
        <v>1</v>
      </c>
      <c r="I564" s="275"/>
      <c r="J564" s="276">
        <f>ROUND(I564*H564,2)</f>
        <v>0</v>
      </c>
      <c r="K564" s="272" t="s">
        <v>19</v>
      </c>
      <c r="L564" s="277"/>
      <c r="M564" s="278" t="s">
        <v>19</v>
      </c>
      <c r="N564" s="279" t="s">
        <v>43</v>
      </c>
      <c r="O564" s="85"/>
      <c r="P564" s="223">
        <f>O564*H564</f>
        <v>0</v>
      </c>
      <c r="Q564" s="223">
        <v>0.042999999999999997</v>
      </c>
      <c r="R564" s="223">
        <f>Q564*H564</f>
        <v>0.042999999999999997</v>
      </c>
      <c r="S564" s="223">
        <v>0</v>
      </c>
      <c r="T564" s="224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5" t="s">
        <v>475</v>
      </c>
      <c r="AT564" s="225" t="s">
        <v>396</v>
      </c>
      <c r="AU564" s="225" t="s">
        <v>81</v>
      </c>
      <c r="AY564" s="18" t="s">
        <v>166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8" t="s">
        <v>79</v>
      </c>
      <c r="BK564" s="226">
        <f>ROUND(I564*H564,2)</f>
        <v>0</v>
      </c>
      <c r="BL564" s="18" t="s">
        <v>352</v>
      </c>
      <c r="BM564" s="225" t="s">
        <v>734</v>
      </c>
    </row>
    <row r="565" s="2" customFormat="1">
      <c r="A565" s="39"/>
      <c r="B565" s="40"/>
      <c r="C565" s="41"/>
      <c r="D565" s="227" t="s">
        <v>176</v>
      </c>
      <c r="E565" s="41"/>
      <c r="F565" s="228" t="s">
        <v>730</v>
      </c>
      <c r="G565" s="41"/>
      <c r="H565" s="41"/>
      <c r="I565" s="229"/>
      <c r="J565" s="41"/>
      <c r="K565" s="41"/>
      <c r="L565" s="45"/>
      <c r="M565" s="230"/>
      <c r="N565" s="231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176</v>
      </c>
      <c r="AU565" s="18" t="s">
        <v>81</v>
      </c>
    </row>
    <row r="566" s="13" customFormat="1">
      <c r="A566" s="13"/>
      <c r="B566" s="234"/>
      <c r="C566" s="235"/>
      <c r="D566" s="227" t="s">
        <v>179</v>
      </c>
      <c r="E566" s="236" t="s">
        <v>19</v>
      </c>
      <c r="F566" s="237" t="s">
        <v>392</v>
      </c>
      <c r="G566" s="235"/>
      <c r="H566" s="236" t="s">
        <v>19</v>
      </c>
      <c r="I566" s="238"/>
      <c r="J566" s="235"/>
      <c r="K566" s="235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179</v>
      </c>
      <c r="AU566" s="243" t="s">
        <v>81</v>
      </c>
      <c r="AV566" s="13" t="s">
        <v>79</v>
      </c>
      <c r="AW566" s="13" t="s">
        <v>33</v>
      </c>
      <c r="AX566" s="13" t="s">
        <v>72</v>
      </c>
      <c r="AY566" s="243" t="s">
        <v>166</v>
      </c>
    </row>
    <row r="567" s="13" customFormat="1">
      <c r="A567" s="13"/>
      <c r="B567" s="234"/>
      <c r="C567" s="235"/>
      <c r="D567" s="227" t="s">
        <v>179</v>
      </c>
      <c r="E567" s="236" t="s">
        <v>19</v>
      </c>
      <c r="F567" s="237" t="s">
        <v>394</v>
      </c>
      <c r="G567" s="235"/>
      <c r="H567" s="236" t="s">
        <v>19</v>
      </c>
      <c r="I567" s="238"/>
      <c r="J567" s="235"/>
      <c r="K567" s="235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179</v>
      </c>
      <c r="AU567" s="243" t="s">
        <v>81</v>
      </c>
      <c r="AV567" s="13" t="s">
        <v>79</v>
      </c>
      <c r="AW567" s="13" t="s">
        <v>33</v>
      </c>
      <c r="AX567" s="13" t="s">
        <v>72</v>
      </c>
      <c r="AY567" s="243" t="s">
        <v>166</v>
      </c>
    </row>
    <row r="568" s="14" customFormat="1">
      <c r="A568" s="14"/>
      <c r="B568" s="244"/>
      <c r="C568" s="245"/>
      <c r="D568" s="227" t="s">
        <v>179</v>
      </c>
      <c r="E568" s="246" t="s">
        <v>19</v>
      </c>
      <c r="F568" s="247" t="s">
        <v>79</v>
      </c>
      <c r="G568" s="245"/>
      <c r="H568" s="248">
        <v>1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179</v>
      </c>
      <c r="AU568" s="254" t="s">
        <v>81</v>
      </c>
      <c r="AV568" s="14" t="s">
        <v>81</v>
      </c>
      <c r="AW568" s="14" t="s">
        <v>33</v>
      </c>
      <c r="AX568" s="14" t="s">
        <v>72</v>
      </c>
      <c r="AY568" s="254" t="s">
        <v>166</v>
      </c>
    </row>
    <row r="569" s="15" customFormat="1">
      <c r="A569" s="15"/>
      <c r="B569" s="255"/>
      <c r="C569" s="256"/>
      <c r="D569" s="227" t="s">
        <v>179</v>
      </c>
      <c r="E569" s="257" t="s">
        <v>19</v>
      </c>
      <c r="F569" s="258" t="s">
        <v>181</v>
      </c>
      <c r="G569" s="256"/>
      <c r="H569" s="259">
        <v>1</v>
      </c>
      <c r="I569" s="260"/>
      <c r="J569" s="256"/>
      <c r="K569" s="256"/>
      <c r="L569" s="261"/>
      <c r="M569" s="262"/>
      <c r="N569" s="263"/>
      <c r="O569" s="263"/>
      <c r="P569" s="263"/>
      <c r="Q569" s="263"/>
      <c r="R569" s="263"/>
      <c r="S569" s="263"/>
      <c r="T569" s="264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5" t="s">
        <v>179</v>
      </c>
      <c r="AU569" s="265" t="s">
        <v>81</v>
      </c>
      <c r="AV569" s="15" t="s">
        <v>182</v>
      </c>
      <c r="AW569" s="15" t="s">
        <v>33</v>
      </c>
      <c r="AX569" s="15" t="s">
        <v>79</v>
      </c>
      <c r="AY569" s="265" t="s">
        <v>166</v>
      </c>
    </row>
    <row r="570" s="2" customFormat="1" ht="16.5" customHeight="1">
      <c r="A570" s="39"/>
      <c r="B570" s="40"/>
      <c r="C570" s="214" t="s">
        <v>735</v>
      </c>
      <c r="D570" s="214" t="s">
        <v>169</v>
      </c>
      <c r="E570" s="215" t="s">
        <v>736</v>
      </c>
      <c r="F570" s="216" t="s">
        <v>737</v>
      </c>
      <c r="G570" s="217" t="s">
        <v>490</v>
      </c>
      <c r="H570" s="218">
        <v>0.252</v>
      </c>
      <c r="I570" s="219"/>
      <c r="J570" s="220">
        <f>ROUND(I570*H570,2)</f>
        <v>0</v>
      </c>
      <c r="K570" s="216" t="s">
        <v>173</v>
      </c>
      <c r="L570" s="45"/>
      <c r="M570" s="221" t="s">
        <v>19</v>
      </c>
      <c r="N570" s="222" t="s">
        <v>43</v>
      </c>
      <c r="O570" s="85"/>
      <c r="P570" s="223">
        <f>O570*H570</f>
        <v>0</v>
      </c>
      <c r="Q570" s="223">
        <v>0</v>
      </c>
      <c r="R570" s="223">
        <f>Q570*H570</f>
        <v>0</v>
      </c>
      <c r="S570" s="223">
        <v>0</v>
      </c>
      <c r="T570" s="224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5" t="s">
        <v>352</v>
      </c>
      <c r="AT570" s="225" t="s">
        <v>169</v>
      </c>
      <c r="AU570" s="225" t="s">
        <v>81</v>
      </c>
      <c r="AY570" s="18" t="s">
        <v>166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8" t="s">
        <v>79</v>
      </c>
      <c r="BK570" s="226">
        <f>ROUND(I570*H570,2)</f>
        <v>0</v>
      </c>
      <c r="BL570" s="18" t="s">
        <v>352</v>
      </c>
      <c r="BM570" s="225" t="s">
        <v>738</v>
      </c>
    </row>
    <row r="571" s="2" customFormat="1">
      <c r="A571" s="39"/>
      <c r="B571" s="40"/>
      <c r="C571" s="41"/>
      <c r="D571" s="227" t="s">
        <v>176</v>
      </c>
      <c r="E571" s="41"/>
      <c r="F571" s="228" t="s">
        <v>739</v>
      </c>
      <c r="G571" s="41"/>
      <c r="H571" s="41"/>
      <c r="I571" s="229"/>
      <c r="J571" s="41"/>
      <c r="K571" s="41"/>
      <c r="L571" s="45"/>
      <c r="M571" s="230"/>
      <c r="N571" s="231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176</v>
      </c>
      <c r="AU571" s="18" t="s">
        <v>81</v>
      </c>
    </row>
    <row r="572" s="2" customFormat="1">
      <c r="A572" s="39"/>
      <c r="B572" s="40"/>
      <c r="C572" s="41"/>
      <c r="D572" s="232" t="s">
        <v>177</v>
      </c>
      <c r="E572" s="41"/>
      <c r="F572" s="233" t="s">
        <v>740</v>
      </c>
      <c r="G572" s="41"/>
      <c r="H572" s="41"/>
      <c r="I572" s="229"/>
      <c r="J572" s="41"/>
      <c r="K572" s="41"/>
      <c r="L572" s="45"/>
      <c r="M572" s="230"/>
      <c r="N572" s="231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177</v>
      </c>
      <c r="AU572" s="18" t="s">
        <v>81</v>
      </c>
    </row>
    <row r="573" s="2" customFormat="1" ht="16.5" customHeight="1">
      <c r="A573" s="39"/>
      <c r="B573" s="40"/>
      <c r="C573" s="214" t="s">
        <v>741</v>
      </c>
      <c r="D573" s="214" t="s">
        <v>169</v>
      </c>
      <c r="E573" s="215" t="s">
        <v>742</v>
      </c>
      <c r="F573" s="216" t="s">
        <v>743</v>
      </c>
      <c r="G573" s="217" t="s">
        <v>490</v>
      </c>
      <c r="H573" s="218">
        <v>0.252</v>
      </c>
      <c r="I573" s="219"/>
      <c r="J573" s="220">
        <f>ROUND(I573*H573,2)</f>
        <v>0</v>
      </c>
      <c r="K573" s="216" t="s">
        <v>173</v>
      </c>
      <c r="L573" s="45"/>
      <c r="M573" s="221" t="s">
        <v>19</v>
      </c>
      <c r="N573" s="222" t="s">
        <v>43</v>
      </c>
      <c r="O573" s="85"/>
      <c r="P573" s="223">
        <f>O573*H573</f>
        <v>0</v>
      </c>
      <c r="Q573" s="223">
        <v>0</v>
      </c>
      <c r="R573" s="223">
        <f>Q573*H573</f>
        <v>0</v>
      </c>
      <c r="S573" s="223">
        <v>0</v>
      </c>
      <c r="T573" s="224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5" t="s">
        <v>352</v>
      </c>
      <c r="AT573" s="225" t="s">
        <v>169</v>
      </c>
      <c r="AU573" s="225" t="s">
        <v>81</v>
      </c>
      <c r="AY573" s="18" t="s">
        <v>166</v>
      </c>
      <c r="BE573" s="226">
        <f>IF(N573="základní",J573,0)</f>
        <v>0</v>
      </c>
      <c r="BF573" s="226">
        <f>IF(N573="snížená",J573,0)</f>
        <v>0</v>
      </c>
      <c r="BG573" s="226">
        <f>IF(N573="zákl. přenesená",J573,0)</f>
        <v>0</v>
      </c>
      <c r="BH573" s="226">
        <f>IF(N573="sníž. přenesená",J573,0)</f>
        <v>0</v>
      </c>
      <c r="BI573" s="226">
        <f>IF(N573="nulová",J573,0)</f>
        <v>0</v>
      </c>
      <c r="BJ573" s="18" t="s">
        <v>79</v>
      </c>
      <c r="BK573" s="226">
        <f>ROUND(I573*H573,2)</f>
        <v>0</v>
      </c>
      <c r="BL573" s="18" t="s">
        <v>352</v>
      </c>
      <c r="BM573" s="225" t="s">
        <v>744</v>
      </c>
    </row>
    <row r="574" s="2" customFormat="1">
      <c r="A574" s="39"/>
      <c r="B574" s="40"/>
      <c r="C574" s="41"/>
      <c r="D574" s="227" t="s">
        <v>176</v>
      </c>
      <c r="E574" s="41"/>
      <c r="F574" s="228" t="s">
        <v>745</v>
      </c>
      <c r="G574" s="41"/>
      <c r="H574" s="41"/>
      <c r="I574" s="229"/>
      <c r="J574" s="41"/>
      <c r="K574" s="41"/>
      <c r="L574" s="45"/>
      <c r="M574" s="230"/>
      <c r="N574" s="231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176</v>
      </c>
      <c r="AU574" s="18" t="s">
        <v>81</v>
      </c>
    </row>
    <row r="575" s="2" customFormat="1">
      <c r="A575" s="39"/>
      <c r="B575" s="40"/>
      <c r="C575" s="41"/>
      <c r="D575" s="232" t="s">
        <v>177</v>
      </c>
      <c r="E575" s="41"/>
      <c r="F575" s="233" t="s">
        <v>746</v>
      </c>
      <c r="G575" s="41"/>
      <c r="H575" s="41"/>
      <c r="I575" s="229"/>
      <c r="J575" s="41"/>
      <c r="K575" s="41"/>
      <c r="L575" s="45"/>
      <c r="M575" s="230"/>
      <c r="N575" s="231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177</v>
      </c>
      <c r="AU575" s="18" t="s">
        <v>81</v>
      </c>
    </row>
    <row r="576" s="12" customFormat="1" ht="22.8" customHeight="1">
      <c r="A576" s="12"/>
      <c r="B576" s="198"/>
      <c r="C576" s="199"/>
      <c r="D576" s="200" t="s">
        <v>71</v>
      </c>
      <c r="E576" s="212" t="s">
        <v>747</v>
      </c>
      <c r="F576" s="212" t="s">
        <v>748</v>
      </c>
      <c r="G576" s="199"/>
      <c r="H576" s="199"/>
      <c r="I576" s="202"/>
      <c r="J576" s="213">
        <f>BK576</f>
        <v>0</v>
      </c>
      <c r="K576" s="199"/>
      <c r="L576" s="204"/>
      <c r="M576" s="205"/>
      <c r="N576" s="206"/>
      <c r="O576" s="206"/>
      <c r="P576" s="207">
        <f>SUM(P577:P657)</f>
        <v>0</v>
      </c>
      <c r="Q576" s="206"/>
      <c r="R576" s="207">
        <f>SUM(R577:R657)</f>
        <v>6.00400738</v>
      </c>
      <c r="S576" s="206"/>
      <c r="T576" s="208">
        <f>SUM(T577:T657)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09" t="s">
        <v>81</v>
      </c>
      <c r="AT576" s="210" t="s">
        <v>71</v>
      </c>
      <c r="AU576" s="210" t="s">
        <v>79</v>
      </c>
      <c r="AY576" s="209" t="s">
        <v>166</v>
      </c>
      <c r="BK576" s="211">
        <f>SUM(BK577:BK657)</f>
        <v>0</v>
      </c>
    </row>
    <row r="577" s="2" customFormat="1" ht="16.5" customHeight="1">
      <c r="A577" s="39"/>
      <c r="B577" s="40"/>
      <c r="C577" s="214" t="s">
        <v>749</v>
      </c>
      <c r="D577" s="214" t="s">
        <v>169</v>
      </c>
      <c r="E577" s="215" t="s">
        <v>750</v>
      </c>
      <c r="F577" s="216" t="s">
        <v>751</v>
      </c>
      <c r="G577" s="217" t="s">
        <v>247</v>
      </c>
      <c r="H577" s="218">
        <v>308.42500000000001</v>
      </c>
      <c r="I577" s="219"/>
      <c r="J577" s="220">
        <f>ROUND(I577*H577,2)</f>
        <v>0</v>
      </c>
      <c r="K577" s="216" t="s">
        <v>173</v>
      </c>
      <c r="L577" s="45"/>
      <c r="M577" s="221" t="s">
        <v>19</v>
      </c>
      <c r="N577" s="222" t="s">
        <v>43</v>
      </c>
      <c r="O577" s="85"/>
      <c r="P577" s="223">
        <f>O577*H577</f>
        <v>0</v>
      </c>
      <c r="Q577" s="223">
        <v>0.00029999999999999997</v>
      </c>
      <c r="R577" s="223">
        <f>Q577*H577</f>
        <v>0.092527499999999999</v>
      </c>
      <c r="S577" s="223">
        <v>0</v>
      </c>
      <c r="T577" s="224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5" t="s">
        <v>352</v>
      </c>
      <c r="AT577" s="225" t="s">
        <v>169</v>
      </c>
      <c r="AU577" s="225" t="s">
        <v>81</v>
      </c>
      <c r="AY577" s="18" t="s">
        <v>166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8" t="s">
        <v>79</v>
      </c>
      <c r="BK577" s="226">
        <f>ROUND(I577*H577,2)</f>
        <v>0</v>
      </c>
      <c r="BL577" s="18" t="s">
        <v>352</v>
      </c>
      <c r="BM577" s="225" t="s">
        <v>752</v>
      </c>
    </row>
    <row r="578" s="2" customFormat="1">
      <c r="A578" s="39"/>
      <c r="B578" s="40"/>
      <c r="C578" s="41"/>
      <c r="D578" s="227" t="s">
        <v>176</v>
      </c>
      <c r="E578" s="41"/>
      <c r="F578" s="228" t="s">
        <v>753</v>
      </c>
      <c r="G578" s="41"/>
      <c r="H578" s="41"/>
      <c r="I578" s="229"/>
      <c r="J578" s="41"/>
      <c r="K578" s="41"/>
      <c r="L578" s="45"/>
      <c r="M578" s="230"/>
      <c r="N578" s="231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176</v>
      </c>
      <c r="AU578" s="18" t="s">
        <v>81</v>
      </c>
    </row>
    <row r="579" s="2" customFormat="1">
      <c r="A579" s="39"/>
      <c r="B579" s="40"/>
      <c r="C579" s="41"/>
      <c r="D579" s="232" t="s">
        <v>177</v>
      </c>
      <c r="E579" s="41"/>
      <c r="F579" s="233" t="s">
        <v>754</v>
      </c>
      <c r="G579" s="41"/>
      <c r="H579" s="41"/>
      <c r="I579" s="229"/>
      <c r="J579" s="41"/>
      <c r="K579" s="41"/>
      <c r="L579" s="45"/>
      <c r="M579" s="230"/>
      <c r="N579" s="231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177</v>
      </c>
      <c r="AU579" s="18" t="s">
        <v>81</v>
      </c>
    </row>
    <row r="580" s="13" customFormat="1">
      <c r="A580" s="13"/>
      <c r="B580" s="234"/>
      <c r="C580" s="235"/>
      <c r="D580" s="227" t="s">
        <v>179</v>
      </c>
      <c r="E580" s="236" t="s">
        <v>19</v>
      </c>
      <c r="F580" s="237" t="s">
        <v>330</v>
      </c>
      <c r="G580" s="235"/>
      <c r="H580" s="236" t="s">
        <v>19</v>
      </c>
      <c r="I580" s="238"/>
      <c r="J580" s="235"/>
      <c r="K580" s="235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179</v>
      </c>
      <c r="AU580" s="243" t="s">
        <v>81</v>
      </c>
      <c r="AV580" s="13" t="s">
        <v>79</v>
      </c>
      <c r="AW580" s="13" t="s">
        <v>33</v>
      </c>
      <c r="AX580" s="13" t="s">
        <v>72</v>
      </c>
      <c r="AY580" s="243" t="s">
        <v>166</v>
      </c>
    </row>
    <row r="581" s="14" customFormat="1">
      <c r="A581" s="14"/>
      <c r="B581" s="244"/>
      <c r="C581" s="245"/>
      <c r="D581" s="227" t="s">
        <v>179</v>
      </c>
      <c r="E581" s="246" t="s">
        <v>19</v>
      </c>
      <c r="F581" s="247" t="s">
        <v>331</v>
      </c>
      <c r="G581" s="245"/>
      <c r="H581" s="248">
        <v>235.18000000000001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179</v>
      </c>
      <c r="AU581" s="254" t="s">
        <v>81</v>
      </c>
      <c r="AV581" s="14" t="s">
        <v>81</v>
      </c>
      <c r="AW581" s="14" t="s">
        <v>33</v>
      </c>
      <c r="AX581" s="14" t="s">
        <v>72</v>
      </c>
      <c r="AY581" s="254" t="s">
        <v>166</v>
      </c>
    </row>
    <row r="582" s="14" customFormat="1">
      <c r="A582" s="14"/>
      <c r="B582" s="244"/>
      <c r="C582" s="245"/>
      <c r="D582" s="227" t="s">
        <v>179</v>
      </c>
      <c r="E582" s="246" t="s">
        <v>19</v>
      </c>
      <c r="F582" s="247" t="s">
        <v>345</v>
      </c>
      <c r="G582" s="245"/>
      <c r="H582" s="248">
        <v>46.219999999999999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179</v>
      </c>
      <c r="AU582" s="254" t="s">
        <v>81</v>
      </c>
      <c r="AV582" s="14" t="s">
        <v>81</v>
      </c>
      <c r="AW582" s="14" t="s">
        <v>33</v>
      </c>
      <c r="AX582" s="14" t="s">
        <v>72</v>
      </c>
      <c r="AY582" s="254" t="s">
        <v>166</v>
      </c>
    </row>
    <row r="583" s="14" customFormat="1">
      <c r="A583" s="14"/>
      <c r="B583" s="244"/>
      <c r="C583" s="245"/>
      <c r="D583" s="227" t="s">
        <v>179</v>
      </c>
      <c r="E583" s="246" t="s">
        <v>19</v>
      </c>
      <c r="F583" s="247" t="s">
        <v>755</v>
      </c>
      <c r="G583" s="245"/>
      <c r="H583" s="248">
        <v>6.2779999999999996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179</v>
      </c>
      <c r="AU583" s="254" t="s">
        <v>81</v>
      </c>
      <c r="AV583" s="14" t="s">
        <v>81</v>
      </c>
      <c r="AW583" s="14" t="s">
        <v>33</v>
      </c>
      <c r="AX583" s="14" t="s">
        <v>72</v>
      </c>
      <c r="AY583" s="254" t="s">
        <v>166</v>
      </c>
    </row>
    <row r="584" s="14" customFormat="1">
      <c r="A584" s="14"/>
      <c r="B584" s="244"/>
      <c r="C584" s="245"/>
      <c r="D584" s="227" t="s">
        <v>179</v>
      </c>
      <c r="E584" s="246" t="s">
        <v>19</v>
      </c>
      <c r="F584" s="247" t="s">
        <v>756</v>
      </c>
      <c r="G584" s="245"/>
      <c r="H584" s="248">
        <v>4.7110000000000003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179</v>
      </c>
      <c r="AU584" s="254" t="s">
        <v>81</v>
      </c>
      <c r="AV584" s="14" t="s">
        <v>81</v>
      </c>
      <c r="AW584" s="14" t="s">
        <v>33</v>
      </c>
      <c r="AX584" s="14" t="s">
        <v>72</v>
      </c>
      <c r="AY584" s="254" t="s">
        <v>166</v>
      </c>
    </row>
    <row r="585" s="14" customFormat="1">
      <c r="A585" s="14"/>
      <c r="B585" s="244"/>
      <c r="C585" s="245"/>
      <c r="D585" s="227" t="s">
        <v>179</v>
      </c>
      <c r="E585" s="246" t="s">
        <v>19</v>
      </c>
      <c r="F585" s="247" t="s">
        <v>757</v>
      </c>
      <c r="G585" s="245"/>
      <c r="H585" s="248">
        <v>16.036000000000001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179</v>
      </c>
      <c r="AU585" s="254" t="s">
        <v>81</v>
      </c>
      <c r="AV585" s="14" t="s">
        <v>81</v>
      </c>
      <c r="AW585" s="14" t="s">
        <v>33</v>
      </c>
      <c r="AX585" s="14" t="s">
        <v>72</v>
      </c>
      <c r="AY585" s="254" t="s">
        <v>166</v>
      </c>
    </row>
    <row r="586" s="15" customFormat="1">
      <c r="A586" s="15"/>
      <c r="B586" s="255"/>
      <c r="C586" s="256"/>
      <c r="D586" s="227" t="s">
        <v>179</v>
      </c>
      <c r="E586" s="257" t="s">
        <v>19</v>
      </c>
      <c r="F586" s="258" t="s">
        <v>181</v>
      </c>
      <c r="G586" s="256"/>
      <c r="H586" s="259">
        <v>308.42500000000001</v>
      </c>
      <c r="I586" s="260"/>
      <c r="J586" s="256"/>
      <c r="K586" s="256"/>
      <c r="L586" s="261"/>
      <c r="M586" s="262"/>
      <c r="N586" s="263"/>
      <c r="O586" s="263"/>
      <c r="P586" s="263"/>
      <c r="Q586" s="263"/>
      <c r="R586" s="263"/>
      <c r="S586" s="263"/>
      <c r="T586" s="264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5" t="s">
        <v>179</v>
      </c>
      <c r="AU586" s="265" t="s">
        <v>81</v>
      </c>
      <c r="AV586" s="15" t="s">
        <v>182</v>
      </c>
      <c r="AW586" s="15" t="s">
        <v>33</v>
      </c>
      <c r="AX586" s="15" t="s">
        <v>79</v>
      </c>
      <c r="AY586" s="265" t="s">
        <v>166</v>
      </c>
    </row>
    <row r="587" s="2" customFormat="1" ht="16.5" customHeight="1">
      <c r="A587" s="39"/>
      <c r="B587" s="40"/>
      <c r="C587" s="214" t="s">
        <v>758</v>
      </c>
      <c r="D587" s="214" t="s">
        <v>169</v>
      </c>
      <c r="E587" s="215" t="s">
        <v>759</v>
      </c>
      <c r="F587" s="216" t="s">
        <v>760</v>
      </c>
      <c r="G587" s="217" t="s">
        <v>363</v>
      </c>
      <c r="H587" s="218">
        <v>4.5999999999999996</v>
      </c>
      <c r="I587" s="219"/>
      <c r="J587" s="220">
        <f>ROUND(I587*H587,2)</f>
        <v>0</v>
      </c>
      <c r="K587" s="216" t="s">
        <v>173</v>
      </c>
      <c r="L587" s="45"/>
      <c r="M587" s="221" t="s">
        <v>19</v>
      </c>
      <c r="N587" s="222" t="s">
        <v>43</v>
      </c>
      <c r="O587" s="85"/>
      <c r="P587" s="223">
        <f>O587*H587</f>
        <v>0</v>
      </c>
      <c r="Q587" s="223">
        <v>0.00020000000000000001</v>
      </c>
      <c r="R587" s="223">
        <f>Q587*H587</f>
        <v>0.00091999999999999992</v>
      </c>
      <c r="S587" s="223">
        <v>0</v>
      </c>
      <c r="T587" s="224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5" t="s">
        <v>352</v>
      </c>
      <c r="AT587" s="225" t="s">
        <v>169</v>
      </c>
      <c r="AU587" s="225" t="s">
        <v>81</v>
      </c>
      <c r="AY587" s="18" t="s">
        <v>166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8" t="s">
        <v>79</v>
      </c>
      <c r="BK587" s="226">
        <f>ROUND(I587*H587,2)</f>
        <v>0</v>
      </c>
      <c r="BL587" s="18" t="s">
        <v>352</v>
      </c>
      <c r="BM587" s="225" t="s">
        <v>761</v>
      </c>
    </row>
    <row r="588" s="2" customFormat="1">
      <c r="A588" s="39"/>
      <c r="B588" s="40"/>
      <c r="C588" s="41"/>
      <c r="D588" s="227" t="s">
        <v>176</v>
      </c>
      <c r="E588" s="41"/>
      <c r="F588" s="228" t="s">
        <v>762</v>
      </c>
      <c r="G588" s="41"/>
      <c r="H588" s="41"/>
      <c r="I588" s="229"/>
      <c r="J588" s="41"/>
      <c r="K588" s="41"/>
      <c r="L588" s="45"/>
      <c r="M588" s="230"/>
      <c r="N588" s="231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176</v>
      </c>
      <c r="AU588" s="18" t="s">
        <v>81</v>
      </c>
    </row>
    <row r="589" s="2" customFormat="1">
      <c r="A589" s="39"/>
      <c r="B589" s="40"/>
      <c r="C589" s="41"/>
      <c r="D589" s="232" t="s">
        <v>177</v>
      </c>
      <c r="E589" s="41"/>
      <c r="F589" s="233" t="s">
        <v>763</v>
      </c>
      <c r="G589" s="41"/>
      <c r="H589" s="41"/>
      <c r="I589" s="229"/>
      <c r="J589" s="41"/>
      <c r="K589" s="41"/>
      <c r="L589" s="45"/>
      <c r="M589" s="230"/>
      <c r="N589" s="231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177</v>
      </c>
      <c r="AU589" s="18" t="s">
        <v>81</v>
      </c>
    </row>
    <row r="590" s="13" customFormat="1">
      <c r="A590" s="13"/>
      <c r="B590" s="234"/>
      <c r="C590" s="235"/>
      <c r="D590" s="227" t="s">
        <v>179</v>
      </c>
      <c r="E590" s="236" t="s">
        <v>19</v>
      </c>
      <c r="F590" s="237" t="s">
        <v>330</v>
      </c>
      <c r="G590" s="235"/>
      <c r="H590" s="236" t="s">
        <v>19</v>
      </c>
      <c r="I590" s="238"/>
      <c r="J590" s="235"/>
      <c r="K590" s="235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179</v>
      </c>
      <c r="AU590" s="243" t="s">
        <v>81</v>
      </c>
      <c r="AV590" s="13" t="s">
        <v>79</v>
      </c>
      <c r="AW590" s="13" t="s">
        <v>33</v>
      </c>
      <c r="AX590" s="13" t="s">
        <v>72</v>
      </c>
      <c r="AY590" s="243" t="s">
        <v>166</v>
      </c>
    </row>
    <row r="591" s="14" customFormat="1">
      <c r="A591" s="14"/>
      <c r="B591" s="244"/>
      <c r="C591" s="245"/>
      <c r="D591" s="227" t="s">
        <v>179</v>
      </c>
      <c r="E591" s="246" t="s">
        <v>19</v>
      </c>
      <c r="F591" s="247" t="s">
        <v>764</v>
      </c>
      <c r="G591" s="245"/>
      <c r="H591" s="248">
        <v>4.5999999999999996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179</v>
      </c>
      <c r="AU591" s="254" t="s">
        <v>81</v>
      </c>
      <c r="AV591" s="14" t="s">
        <v>81</v>
      </c>
      <c r="AW591" s="14" t="s">
        <v>33</v>
      </c>
      <c r="AX591" s="14" t="s">
        <v>72</v>
      </c>
      <c r="AY591" s="254" t="s">
        <v>166</v>
      </c>
    </row>
    <row r="592" s="15" customFormat="1">
      <c r="A592" s="15"/>
      <c r="B592" s="255"/>
      <c r="C592" s="256"/>
      <c r="D592" s="227" t="s">
        <v>179</v>
      </c>
      <c r="E592" s="257" t="s">
        <v>19</v>
      </c>
      <c r="F592" s="258" t="s">
        <v>181</v>
      </c>
      <c r="G592" s="256"/>
      <c r="H592" s="259">
        <v>4.5999999999999996</v>
      </c>
      <c r="I592" s="260"/>
      <c r="J592" s="256"/>
      <c r="K592" s="256"/>
      <c r="L592" s="261"/>
      <c r="M592" s="262"/>
      <c r="N592" s="263"/>
      <c r="O592" s="263"/>
      <c r="P592" s="263"/>
      <c r="Q592" s="263"/>
      <c r="R592" s="263"/>
      <c r="S592" s="263"/>
      <c r="T592" s="26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5" t="s">
        <v>179</v>
      </c>
      <c r="AU592" s="265" t="s">
        <v>81</v>
      </c>
      <c r="AV592" s="15" t="s">
        <v>182</v>
      </c>
      <c r="AW592" s="15" t="s">
        <v>33</v>
      </c>
      <c r="AX592" s="15" t="s">
        <v>79</v>
      </c>
      <c r="AY592" s="265" t="s">
        <v>166</v>
      </c>
    </row>
    <row r="593" s="2" customFormat="1" ht="16.5" customHeight="1">
      <c r="A593" s="39"/>
      <c r="B593" s="40"/>
      <c r="C593" s="270" t="s">
        <v>765</v>
      </c>
      <c r="D593" s="270" t="s">
        <v>396</v>
      </c>
      <c r="E593" s="271" t="s">
        <v>766</v>
      </c>
      <c r="F593" s="272" t="s">
        <v>767</v>
      </c>
      <c r="G593" s="273" t="s">
        <v>363</v>
      </c>
      <c r="H593" s="274">
        <v>5.0599999999999996</v>
      </c>
      <c r="I593" s="275"/>
      <c r="J593" s="276">
        <f>ROUND(I593*H593,2)</f>
        <v>0</v>
      </c>
      <c r="K593" s="272" t="s">
        <v>173</v>
      </c>
      <c r="L593" s="277"/>
      <c r="M593" s="278" t="s">
        <v>19</v>
      </c>
      <c r="N593" s="279" t="s">
        <v>43</v>
      </c>
      <c r="O593" s="85"/>
      <c r="P593" s="223">
        <f>O593*H593</f>
        <v>0</v>
      </c>
      <c r="Q593" s="223">
        <v>0.00027</v>
      </c>
      <c r="R593" s="223">
        <f>Q593*H593</f>
        <v>0.0013661999999999999</v>
      </c>
      <c r="S593" s="223">
        <v>0</v>
      </c>
      <c r="T593" s="224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5" t="s">
        <v>475</v>
      </c>
      <c r="AT593" s="225" t="s">
        <v>396</v>
      </c>
      <c r="AU593" s="225" t="s">
        <v>81</v>
      </c>
      <c r="AY593" s="18" t="s">
        <v>166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8" t="s">
        <v>79</v>
      </c>
      <c r="BK593" s="226">
        <f>ROUND(I593*H593,2)</f>
        <v>0</v>
      </c>
      <c r="BL593" s="18" t="s">
        <v>352</v>
      </c>
      <c r="BM593" s="225" t="s">
        <v>768</v>
      </c>
    </row>
    <row r="594" s="2" customFormat="1">
      <c r="A594" s="39"/>
      <c r="B594" s="40"/>
      <c r="C594" s="41"/>
      <c r="D594" s="227" t="s">
        <v>176</v>
      </c>
      <c r="E594" s="41"/>
      <c r="F594" s="228" t="s">
        <v>767</v>
      </c>
      <c r="G594" s="41"/>
      <c r="H594" s="41"/>
      <c r="I594" s="229"/>
      <c r="J594" s="41"/>
      <c r="K594" s="41"/>
      <c r="L594" s="45"/>
      <c r="M594" s="230"/>
      <c r="N594" s="231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176</v>
      </c>
      <c r="AU594" s="18" t="s">
        <v>81</v>
      </c>
    </row>
    <row r="595" s="14" customFormat="1">
      <c r="A595" s="14"/>
      <c r="B595" s="244"/>
      <c r="C595" s="245"/>
      <c r="D595" s="227" t="s">
        <v>179</v>
      </c>
      <c r="E595" s="246" t="s">
        <v>19</v>
      </c>
      <c r="F595" s="247" t="s">
        <v>769</v>
      </c>
      <c r="G595" s="245"/>
      <c r="H595" s="248">
        <v>5.0599999999999996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179</v>
      </c>
      <c r="AU595" s="254" t="s">
        <v>81</v>
      </c>
      <c r="AV595" s="14" t="s">
        <v>81</v>
      </c>
      <c r="AW595" s="14" t="s">
        <v>33</v>
      </c>
      <c r="AX595" s="14" t="s">
        <v>72</v>
      </c>
      <c r="AY595" s="254" t="s">
        <v>166</v>
      </c>
    </row>
    <row r="596" s="15" customFormat="1">
      <c r="A596" s="15"/>
      <c r="B596" s="255"/>
      <c r="C596" s="256"/>
      <c r="D596" s="227" t="s">
        <v>179</v>
      </c>
      <c r="E596" s="257" t="s">
        <v>19</v>
      </c>
      <c r="F596" s="258" t="s">
        <v>181</v>
      </c>
      <c r="G596" s="256"/>
      <c r="H596" s="259">
        <v>5.0599999999999996</v>
      </c>
      <c r="I596" s="260"/>
      <c r="J596" s="256"/>
      <c r="K596" s="256"/>
      <c r="L596" s="261"/>
      <c r="M596" s="262"/>
      <c r="N596" s="263"/>
      <c r="O596" s="263"/>
      <c r="P596" s="263"/>
      <c r="Q596" s="263"/>
      <c r="R596" s="263"/>
      <c r="S596" s="263"/>
      <c r="T596" s="264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5" t="s">
        <v>179</v>
      </c>
      <c r="AU596" s="265" t="s">
        <v>81</v>
      </c>
      <c r="AV596" s="15" t="s">
        <v>182</v>
      </c>
      <c r="AW596" s="15" t="s">
        <v>33</v>
      </c>
      <c r="AX596" s="15" t="s">
        <v>79</v>
      </c>
      <c r="AY596" s="265" t="s">
        <v>166</v>
      </c>
    </row>
    <row r="597" s="2" customFormat="1" ht="16.5" customHeight="1">
      <c r="A597" s="39"/>
      <c r="B597" s="40"/>
      <c r="C597" s="214" t="s">
        <v>770</v>
      </c>
      <c r="D597" s="214" t="s">
        <v>169</v>
      </c>
      <c r="E597" s="215" t="s">
        <v>771</v>
      </c>
      <c r="F597" s="216" t="s">
        <v>772</v>
      </c>
      <c r="G597" s="217" t="s">
        <v>363</v>
      </c>
      <c r="H597" s="218">
        <v>92.099000000000004</v>
      </c>
      <c r="I597" s="219"/>
      <c r="J597" s="220">
        <f>ROUND(I597*H597,2)</f>
        <v>0</v>
      </c>
      <c r="K597" s="216" t="s">
        <v>173</v>
      </c>
      <c r="L597" s="45"/>
      <c r="M597" s="221" t="s">
        <v>19</v>
      </c>
      <c r="N597" s="222" t="s">
        <v>43</v>
      </c>
      <c r="O597" s="85"/>
      <c r="P597" s="223">
        <f>O597*H597</f>
        <v>0</v>
      </c>
      <c r="Q597" s="223">
        <v>0.00058</v>
      </c>
      <c r="R597" s="223">
        <f>Q597*H597</f>
        <v>0.05341742</v>
      </c>
      <c r="S597" s="223">
        <v>0</v>
      </c>
      <c r="T597" s="22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5" t="s">
        <v>352</v>
      </c>
      <c r="AT597" s="225" t="s">
        <v>169</v>
      </c>
      <c r="AU597" s="225" t="s">
        <v>81</v>
      </c>
      <c r="AY597" s="18" t="s">
        <v>166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8" t="s">
        <v>79</v>
      </c>
      <c r="BK597" s="226">
        <f>ROUND(I597*H597,2)</f>
        <v>0</v>
      </c>
      <c r="BL597" s="18" t="s">
        <v>352</v>
      </c>
      <c r="BM597" s="225" t="s">
        <v>773</v>
      </c>
    </row>
    <row r="598" s="2" customFormat="1">
      <c r="A598" s="39"/>
      <c r="B598" s="40"/>
      <c r="C598" s="41"/>
      <c r="D598" s="227" t="s">
        <v>176</v>
      </c>
      <c r="E598" s="41"/>
      <c r="F598" s="228" t="s">
        <v>774</v>
      </c>
      <c r="G598" s="41"/>
      <c r="H598" s="41"/>
      <c r="I598" s="229"/>
      <c r="J598" s="41"/>
      <c r="K598" s="41"/>
      <c r="L598" s="45"/>
      <c r="M598" s="230"/>
      <c r="N598" s="231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176</v>
      </c>
      <c r="AU598" s="18" t="s">
        <v>81</v>
      </c>
    </row>
    <row r="599" s="2" customFormat="1">
      <c r="A599" s="39"/>
      <c r="B599" s="40"/>
      <c r="C599" s="41"/>
      <c r="D599" s="232" t="s">
        <v>177</v>
      </c>
      <c r="E599" s="41"/>
      <c r="F599" s="233" t="s">
        <v>775</v>
      </c>
      <c r="G599" s="41"/>
      <c r="H599" s="41"/>
      <c r="I599" s="229"/>
      <c r="J599" s="41"/>
      <c r="K599" s="41"/>
      <c r="L599" s="45"/>
      <c r="M599" s="230"/>
      <c r="N599" s="231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177</v>
      </c>
      <c r="AU599" s="18" t="s">
        <v>81</v>
      </c>
    </row>
    <row r="600" s="13" customFormat="1">
      <c r="A600" s="13"/>
      <c r="B600" s="234"/>
      <c r="C600" s="235"/>
      <c r="D600" s="227" t="s">
        <v>179</v>
      </c>
      <c r="E600" s="236" t="s">
        <v>19</v>
      </c>
      <c r="F600" s="237" t="s">
        <v>330</v>
      </c>
      <c r="G600" s="235"/>
      <c r="H600" s="236" t="s">
        <v>19</v>
      </c>
      <c r="I600" s="238"/>
      <c r="J600" s="235"/>
      <c r="K600" s="235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179</v>
      </c>
      <c r="AU600" s="243" t="s">
        <v>81</v>
      </c>
      <c r="AV600" s="13" t="s">
        <v>79</v>
      </c>
      <c r="AW600" s="13" t="s">
        <v>33</v>
      </c>
      <c r="AX600" s="13" t="s">
        <v>72</v>
      </c>
      <c r="AY600" s="243" t="s">
        <v>166</v>
      </c>
    </row>
    <row r="601" s="14" customFormat="1">
      <c r="A601" s="14"/>
      <c r="B601" s="244"/>
      <c r="C601" s="245"/>
      <c r="D601" s="227" t="s">
        <v>179</v>
      </c>
      <c r="E601" s="246" t="s">
        <v>19</v>
      </c>
      <c r="F601" s="247" t="s">
        <v>776</v>
      </c>
      <c r="G601" s="245"/>
      <c r="H601" s="248">
        <v>47.807000000000002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179</v>
      </c>
      <c r="AU601" s="254" t="s">
        <v>81</v>
      </c>
      <c r="AV601" s="14" t="s">
        <v>81</v>
      </c>
      <c r="AW601" s="14" t="s">
        <v>33</v>
      </c>
      <c r="AX601" s="14" t="s">
        <v>72</v>
      </c>
      <c r="AY601" s="254" t="s">
        <v>166</v>
      </c>
    </row>
    <row r="602" s="14" customFormat="1">
      <c r="A602" s="14"/>
      <c r="B602" s="244"/>
      <c r="C602" s="245"/>
      <c r="D602" s="227" t="s">
        <v>179</v>
      </c>
      <c r="E602" s="246" t="s">
        <v>19</v>
      </c>
      <c r="F602" s="247" t="s">
        <v>777</v>
      </c>
      <c r="G602" s="245"/>
      <c r="H602" s="248">
        <v>44.292000000000002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179</v>
      </c>
      <c r="AU602" s="254" t="s">
        <v>81</v>
      </c>
      <c r="AV602" s="14" t="s">
        <v>81</v>
      </c>
      <c r="AW602" s="14" t="s">
        <v>33</v>
      </c>
      <c r="AX602" s="14" t="s">
        <v>72</v>
      </c>
      <c r="AY602" s="254" t="s">
        <v>166</v>
      </c>
    </row>
    <row r="603" s="15" customFormat="1">
      <c r="A603" s="15"/>
      <c r="B603" s="255"/>
      <c r="C603" s="256"/>
      <c r="D603" s="227" t="s">
        <v>179</v>
      </c>
      <c r="E603" s="257" t="s">
        <v>19</v>
      </c>
      <c r="F603" s="258" t="s">
        <v>181</v>
      </c>
      <c r="G603" s="256"/>
      <c r="H603" s="259">
        <v>92.099000000000004</v>
      </c>
      <c r="I603" s="260"/>
      <c r="J603" s="256"/>
      <c r="K603" s="256"/>
      <c r="L603" s="261"/>
      <c r="M603" s="262"/>
      <c r="N603" s="263"/>
      <c r="O603" s="263"/>
      <c r="P603" s="263"/>
      <c r="Q603" s="263"/>
      <c r="R603" s="263"/>
      <c r="S603" s="263"/>
      <c r="T603" s="264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5" t="s">
        <v>179</v>
      </c>
      <c r="AU603" s="265" t="s">
        <v>81</v>
      </c>
      <c r="AV603" s="15" t="s">
        <v>182</v>
      </c>
      <c r="AW603" s="15" t="s">
        <v>33</v>
      </c>
      <c r="AX603" s="15" t="s">
        <v>79</v>
      </c>
      <c r="AY603" s="265" t="s">
        <v>166</v>
      </c>
    </row>
    <row r="604" s="2" customFormat="1" ht="24.15" customHeight="1">
      <c r="A604" s="39"/>
      <c r="B604" s="40"/>
      <c r="C604" s="214" t="s">
        <v>778</v>
      </c>
      <c r="D604" s="214" t="s">
        <v>169</v>
      </c>
      <c r="E604" s="215" t="s">
        <v>779</v>
      </c>
      <c r="F604" s="216" t="s">
        <v>780</v>
      </c>
      <c r="G604" s="217" t="s">
        <v>247</v>
      </c>
      <c r="H604" s="218">
        <v>281.39999999999998</v>
      </c>
      <c r="I604" s="219"/>
      <c r="J604" s="220">
        <f>ROUND(I604*H604,2)</f>
        <v>0</v>
      </c>
      <c r="K604" s="216" t="s">
        <v>173</v>
      </c>
      <c r="L604" s="45"/>
      <c r="M604" s="221" t="s">
        <v>19</v>
      </c>
      <c r="N604" s="222" t="s">
        <v>43</v>
      </c>
      <c r="O604" s="85"/>
      <c r="P604" s="223">
        <f>O604*H604</f>
        <v>0</v>
      </c>
      <c r="Q604" s="223">
        <v>0.0089999999999999993</v>
      </c>
      <c r="R604" s="223">
        <f>Q604*H604</f>
        <v>2.5325999999999995</v>
      </c>
      <c r="S604" s="223">
        <v>0</v>
      </c>
      <c r="T604" s="224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5" t="s">
        <v>352</v>
      </c>
      <c r="AT604" s="225" t="s">
        <v>169</v>
      </c>
      <c r="AU604" s="225" t="s">
        <v>81</v>
      </c>
      <c r="AY604" s="18" t="s">
        <v>166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8" t="s">
        <v>79</v>
      </c>
      <c r="BK604" s="226">
        <f>ROUND(I604*H604,2)</f>
        <v>0</v>
      </c>
      <c r="BL604" s="18" t="s">
        <v>352</v>
      </c>
      <c r="BM604" s="225" t="s">
        <v>781</v>
      </c>
    </row>
    <row r="605" s="2" customFormat="1">
      <c r="A605" s="39"/>
      <c r="B605" s="40"/>
      <c r="C605" s="41"/>
      <c r="D605" s="227" t="s">
        <v>176</v>
      </c>
      <c r="E605" s="41"/>
      <c r="F605" s="228" t="s">
        <v>782</v>
      </c>
      <c r="G605" s="41"/>
      <c r="H605" s="41"/>
      <c r="I605" s="229"/>
      <c r="J605" s="41"/>
      <c r="K605" s="41"/>
      <c r="L605" s="45"/>
      <c r="M605" s="230"/>
      <c r="N605" s="231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176</v>
      </c>
      <c r="AU605" s="18" t="s">
        <v>81</v>
      </c>
    </row>
    <row r="606" s="2" customFormat="1">
      <c r="A606" s="39"/>
      <c r="B606" s="40"/>
      <c r="C606" s="41"/>
      <c r="D606" s="232" t="s">
        <v>177</v>
      </c>
      <c r="E606" s="41"/>
      <c r="F606" s="233" t="s">
        <v>783</v>
      </c>
      <c r="G606" s="41"/>
      <c r="H606" s="41"/>
      <c r="I606" s="229"/>
      <c r="J606" s="41"/>
      <c r="K606" s="41"/>
      <c r="L606" s="45"/>
      <c r="M606" s="230"/>
      <c r="N606" s="231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177</v>
      </c>
      <c r="AU606" s="18" t="s">
        <v>81</v>
      </c>
    </row>
    <row r="607" s="13" customFormat="1">
      <c r="A607" s="13"/>
      <c r="B607" s="234"/>
      <c r="C607" s="235"/>
      <c r="D607" s="227" t="s">
        <v>179</v>
      </c>
      <c r="E607" s="236" t="s">
        <v>19</v>
      </c>
      <c r="F607" s="237" t="s">
        <v>330</v>
      </c>
      <c r="G607" s="235"/>
      <c r="H607" s="236" t="s">
        <v>19</v>
      </c>
      <c r="I607" s="238"/>
      <c r="J607" s="235"/>
      <c r="K607" s="235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179</v>
      </c>
      <c r="AU607" s="243" t="s">
        <v>81</v>
      </c>
      <c r="AV607" s="13" t="s">
        <v>79</v>
      </c>
      <c r="AW607" s="13" t="s">
        <v>33</v>
      </c>
      <c r="AX607" s="13" t="s">
        <v>72</v>
      </c>
      <c r="AY607" s="243" t="s">
        <v>166</v>
      </c>
    </row>
    <row r="608" s="14" customFormat="1">
      <c r="A608" s="14"/>
      <c r="B608" s="244"/>
      <c r="C608" s="245"/>
      <c r="D608" s="227" t="s">
        <v>179</v>
      </c>
      <c r="E608" s="246" t="s">
        <v>19</v>
      </c>
      <c r="F608" s="247" t="s">
        <v>331</v>
      </c>
      <c r="G608" s="245"/>
      <c r="H608" s="248">
        <v>235.18000000000001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179</v>
      </c>
      <c r="AU608" s="254" t="s">
        <v>81</v>
      </c>
      <c r="AV608" s="14" t="s">
        <v>81</v>
      </c>
      <c r="AW608" s="14" t="s">
        <v>33</v>
      </c>
      <c r="AX608" s="14" t="s">
        <v>72</v>
      </c>
      <c r="AY608" s="254" t="s">
        <v>166</v>
      </c>
    </row>
    <row r="609" s="14" customFormat="1">
      <c r="A609" s="14"/>
      <c r="B609" s="244"/>
      <c r="C609" s="245"/>
      <c r="D609" s="227" t="s">
        <v>179</v>
      </c>
      <c r="E609" s="246" t="s">
        <v>19</v>
      </c>
      <c r="F609" s="247" t="s">
        <v>345</v>
      </c>
      <c r="G609" s="245"/>
      <c r="H609" s="248">
        <v>46.219999999999999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179</v>
      </c>
      <c r="AU609" s="254" t="s">
        <v>81</v>
      </c>
      <c r="AV609" s="14" t="s">
        <v>81</v>
      </c>
      <c r="AW609" s="14" t="s">
        <v>33</v>
      </c>
      <c r="AX609" s="14" t="s">
        <v>72</v>
      </c>
      <c r="AY609" s="254" t="s">
        <v>166</v>
      </c>
    </row>
    <row r="610" s="15" customFormat="1">
      <c r="A610" s="15"/>
      <c r="B610" s="255"/>
      <c r="C610" s="256"/>
      <c r="D610" s="227" t="s">
        <v>179</v>
      </c>
      <c r="E610" s="257" t="s">
        <v>19</v>
      </c>
      <c r="F610" s="258" t="s">
        <v>181</v>
      </c>
      <c r="G610" s="256"/>
      <c r="H610" s="259">
        <v>281.39999999999998</v>
      </c>
      <c r="I610" s="260"/>
      <c r="J610" s="256"/>
      <c r="K610" s="256"/>
      <c r="L610" s="261"/>
      <c r="M610" s="262"/>
      <c r="N610" s="263"/>
      <c r="O610" s="263"/>
      <c r="P610" s="263"/>
      <c r="Q610" s="263"/>
      <c r="R610" s="263"/>
      <c r="S610" s="263"/>
      <c r="T610" s="26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5" t="s">
        <v>179</v>
      </c>
      <c r="AU610" s="265" t="s">
        <v>81</v>
      </c>
      <c r="AV610" s="15" t="s">
        <v>182</v>
      </c>
      <c r="AW610" s="15" t="s">
        <v>33</v>
      </c>
      <c r="AX610" s="15" t="s">
        <v>79</v>
      </c>
      <c r="AY610" s="265" t="s">
        <v>166</v>
      </c>
    </row>
    <row r="611" s="2" customFormat="1" ht="16.5" customHeight="1">
      <c r="A611" s="39"/>
      <c r="B611" s="40"/>
      <c r="C611" s="270" t="s">
        <v>784</v>
      </c>
      <c r="D611" s="270" t="s">
        <v>396</v>
      </c>
      <c r="E611" s="271" t="s">
        <v>785</v>
      </c>
      <c r="F611" s="272" t="s">
        <v>786</v>
      </c>
      <c r="G611" s="273" t="s">
        <v>247</v>
      </c>
      <c r="H611" s="274">
        <v>319.67099999999999</v>
      </c>
      <c r="I611" s="275"/>
      <c r="J611" s="276">
        <f>ROUND(I611*H611,2)</f>
        <v>0</v>
      </c>
      <c r="K611" s="272" t="s">
        <v>19</v>
      </c>
      <c r="L611" s="277"/>
      <c r="M611" s="278" t="s">
        <v>19</v>
      </c>
      <c r="N611" s="279" t="s">
        <v>43</v>
      </c>
      <c r="O611" s="85"/>
      <c r="P611" s="223">
        <f>O611*H611</f>
        <v>0</v>
      </c>
      <c r="Q611" s="223">
        <v>0.01</v>
      </c>
      <c r="R611" s="223">
        <f>Q611*H611</f>
        <v>3.1967099999999999</v>
      </c>
      <c r="S611" s="223">
        <v>0</v>
      </c>
      <c r="T611" s="224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5" t="s">
        <v>475</v>
      </c>
      <c r="AT611" s="225" t="s">
        <v>396</v>
      </c>
      <c r="AU611" s="225" t="s">
        <v>81</v>
      </c>
      <c r="AY611" s="18" t="s">
        <v>166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8" t="s">
        <v>79</v>
      </c>
      <c r="BK611" s="226">
        <f>ROUND(I611*H611,2)</f>
        <v>0</v>
      </c>
      <c r="BL611" s="18" t="s">
        <v>352</v>
      </c>
      <c r="BM611" s="225" t="s">
        <v>787</v>
      </c>
    </row>
    <row r="612" s="2" customFormat="1">
      <c r="A612" s="39"/>
      <c r="B612" s="40"/>
      <c r="C612" s="41"/>
      <c r="D612" s="227" t="s">
        <v>176</v>
      </c>
      <c r="E612" s="41"/>
      <c r="F612" s="228" t="s">
        <v>786</v>
      </c>
      <c r="G612" s="41"/>
      <c r="H612" s="41"/>
      <c r="I612" s="229"/>
      <c r="J612" s="41"/>
      <c r="K612" s="41"/>
      <c r="L612" s="45"/>
      <c r="M612" s="230"/>
      <c r="N612" s="231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176</v>
      </c>
      <c r="AU612" s="18" t="s">
        <v>81</v>
      </c>
    </row>
    <row r="613" s="13" customFormat="1">
      <c r="A613" s="13"/>
      <c r="B613" s="234"/>
      <c r="C613" s="235"/>
      <c r="D613" s="227" t="s">
        <v>179</v>
      </c>
      <c r="E613" s="236" t="s">
        <v>19</v>
      </c>
      <c r="F613" s="237" t="s">
        <v>330</v>
      </c>
      <c r="G613" s="235"/>
      <c r="H613" s="236" t="s">
        <v>19</v>
      </c>
      <c r="I613" s="238"/>
      <c r="J613" s="235"/>
      <c r="K613" s="235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179</v>
      </c>
      <c r="AU613" s="243" t="s">
        <v>81</v>
      </c>
      <c r="AV613" s="13" t="s">
        <v>79</v>
      </c>
      <c r="AW613" s="13" t="s">
        <v>33</v>
      </c>
      <c r="AX613" s="13" t="s">
        <v>72</v>
      </c>
      <c r="AY613" s="243" t="s">
        <v>166</v>
      </c>
    </row>
    <row r="614" s="14" customFormat="1">
      <c r="A614" s="14"/>
      <c r="B614" s="244"/>
      <c r="C614" s="245"/>
      <c r="D614" s="227" t="s">
        <v>179</v>
      </c>
      <c r="E614" s="246" t="s">
        <v>19</v>
      </c>
      <c r="F614" s="247" t="s">
        <v>788</v>
      </c>
      <c r="G614" s="245"/>
      <c r="H614" s="248">
        <v>10.131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179</v>
      </c>
      <c r="AU614" s="254" t="s">
        <v>81</v>
      </c>
      <c r="AV614" s="14" t="s">
        <v>81</v>
      </c>
      <c r="AW614" s="14" t="s">
        <v>33</v>
      </c>
      <c r="AX614" s="14" t="s">
        <v>72</v>
      </c>
      <c r="AY614" s="254" t="s">
        <v>166</v>
      </c>
    </row>
    <row r="615" s="14" customFormat="1">
      <c r="A615" s="14"/>
      <c r="B615" s="244"/>
      <c r="C615" s="245"/>
      <c r="D615" s="227" t="s">
        <v>179</v>
      </c>
      <c r="E615" s="246" t="s">
        <v>19</v>
      </c>
      <c r="F615" s="247" t="s">
        <v>789</v>
      </c>
      <c r="G615" s="245"/>
      <c r="H615" s="248">
        <v>258.69799999999998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179</v>
      </c>
      <c r="AU615" s="254" t="s">
        <v>81</v>
      </c>
      <c r="AV615" s="14" t="s">
        <v>81</v>
      </c>
      <c r="AW615" s="14" t="s">
        <v>33</v>
      </c>
      <c r="AX615" s="14" t="s">
        <v>72</v>
      </c>
      <c r="AY615" s="254" t="s">
        <v>166</v>
      </c>
    </row>
    <row r="616" s="14" customFormat="1">
      <c r="A616" s="14"/>
      <c r="B616" s="244"/>
      <c r="C616" s="245"/>
      <c r="D616" s="227" t="s">
        <v>179</v>
      </c>
      <c r="E616" s="246" t="s">
        <v>19</v>
      </c>
      <c r="F616" s="247" t="s">
        <v>790</v>
      </c>
      <c r="G616" s="245"/>
      <c r="H616" s="248">
        <v>50.841999999999999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179</v>
      </c>
      <c r="AU616" s="254" t="s">
        <v>81</v>
      </c>
      <c r="AV616" s="14" t="s">
        <v>81</v>
      </c>
      <c r="AW616" s="14" t="s">
        <v>33</v>
      </c>
      <c r="AX616" s="14" t="s">
        <v>72</v>
      </c>
      <c r="AY616" s="254" t="s">
        <v>166</v>
      </c>
    </row>
    <row r="617" s="15" customFormat="1">
      <c r="A617" s="15"/>
      <c r="B617" s="255"/>
      <c r="C617" s="256"/>
      <c r="D617" s="227" t="s">
        <v>179</v>
      </c>
      <c r="E617" s="257" t="s">
        <v>19</v>
      </c>
      <c r="F617" s="258" t="s">
        <v>181</v>
      </c>
      <c r="G617" s="256"/>
      <c r="H617" s="259">
        <v>319.67099999999999</v>
      </c>
      <c r="I617" s="260"/>
      <c r="J617" s="256"/>
      <c r="K617" s="256"/>
      <c r="L617" s="261"/>
      <c r="M617" s="262"/>
      <c r="N617" s="263"/>
      <c r="O617" s="263"/>
      <c r="P617" s="263"/>
      <c r="Q617" s="263"/>
      <c r="R617" s="263"/>
      <c r="S617" s="263"/>
      <c r="T617" s="264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5" t="s">
        <v>179</v>
      </c>
      <c r="AU617" s="265" t="s">
        <v>81</v>
      </c>
      <c r="AV617" s="15" t="s">
        <v>182</v>
      </c>
      <c r="AW617" s="15" t="s">
        <v>33</v>
      </c>
      <c r="AX617" s="15" t="s">
        <v>79</v>
      </c>
      <c r="AY617" s="265" t="s">
        <v>166</v>
      </c>
    </row>
    <row r="618" s="2" customFormat="1" ht="24.15" customHeight="1">
      <c r="A618" s="39"/>
      <c r="B618" s="40"/>
      <c r="C618" s="214" t="s">
        <v>791</v>
      </c>
      <c r="D618" s="214" t="s">
        <v>169</v>
      </c>
      <c r="E618" s="215" t="s">
        <v>792</v>
      </c>
      <c r="F618" s="216" t="s">
        <v>793</v>
      </c>
      <c r="G618" s="217" t="s">
        <v>247</v>
      </c>
      <c r="H618" s="218">
        <v>290.61000000000001</v>
      </c>
      <c r="I618" s="219"/>
      <c r="J618" s="220">
        <f>ROUND(I618*H618,2)</f>
        <v>0</v>
      </c>
      <c r="K618" s="216" t="s">
        <v>173</v>
      </c>
      <c r="L618" s="45"/>
      <c r="M618" s="221" t="s">
        <v>19</v>
      </c>
      <c r="N618" s="222" t="s">
        <v>43</v>
      </c>
      <c r="O618" s="85"/>
      <c r="P618" s="223">
        <f>O618*H618</f>
        <v>0</v>
      </c>
      <c r="Q618" s="223">
        <v>0</v>
      </c>
      <c r="R618" s="223">
        <f>Q618*H618</f>
        <v>0</v>
      </c>
      <c r="S618" s="223">
        <v>0</v>
      </c>
      <c r="T618" s="224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5" t="s">
        <v>352</v>
      </c>
      <c r="AT618" s="225" t="s">
        <v>169</v>
      </c>
      <c r="AU618" s="225" t="s">
        <v>81</v>
      </c>
      <c r="AY618" s="18" t="s">
        <v>166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8" t="s">
        <v>79</v>
      </c>
      <c r="BK618" s="226">
        <f>ROUND(I618*H618,2)</f>
        <v>0</v>
      </c>
      <c r="BL618" s="18" t="s">
        <v>352</v>
      </c>
      <c r="BM618" s="225" t="s">
        <v>794</v>
      </c>
    </row>
    <row r="619" s="2" customFormat="1">
      <c r="A619" s="39"/>
      <c r="B619" s="40"/>
      <c r="C619" s="41"/>
      <c r="D619" s="227" t="s">
        <v>176</v>
      </c>
      <c r="E619" s="41"/>
      <c r="F619" s="228" t="s">
        <v>795</v>
      </c>
      <c r="G619" s="41"/>
      <c r="H619" s="41"/>
      <c r="I619" s="229"/>
      <c r="J619" s="41"/>
      <c r="K619" s="41"/>
      <c r="L619" s="45"/>
      <c r="M619" s="230"/>
      <c r="N619" s="231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176</v>
      </c>
      <c r="AU619" s="18" t="s">
        <v>81</v>
      </c>
    </row>
    <row r="620" s="2" customFormat="1">
      <c r="A620" s="39"/>
      <c r="B620" s="40"/>
      <c r="C620" s="41"/>
      <c r="D620" s="232" t="s">
        <v>177</v>
      </c>
      <c r="E620" s="41"/>
      <c r="F620" s="233" t="s">
        <v>796</v>
      </c>
      <c r="G620" s="41"/>
      <c r="H620" s="41"/>
      <c r="I620" s="229"/>
      <c r="J620" s="41"/>
      <c r="K620" s="41"/>
      <c r="L620" s="45"/>
      <c r="M620" s="230"/>
      <c r="N620" s="231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177</v>
      </c>
      <c r="AU620" s="18" t="s">
        <v>81</v>
      </c>
    </row>
    <row r="621" s="13" customFormat="1">
      <c r="A621" s="13"/>
      <c r="B621" s="234"/>
      <c r="C621" s="235"/>
      <c r="D621" s="227" t="s">
        <v>179</v>
      </c>
      <c r="E621" s="236" t="s">
        <v>19</v>
      </c>
      <c r="F621" s="237" t="s">
        <v>330</v>
      </c>
      <c r="G621" s="235"/>
      <c r="H621" s="236" t="s">
        <v>19</v>
      </c>
      <c r="I621" s="238"/>
      <c r="J621" s="235"/>
      <c r="K621" s="235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179</v>
      </c>
      <c r="AU621" s="243" t="s">
        <v>81</v>
      </c>
      <c r="AV621" s="13" t="s">
        <v>79</v>
      </c>
      <c r="AW621" s="13" t="s">
        <v>33</v>
      </c>
      <c r="AX621" s="13" t="s">
        <v>72</v>
      </c>
      <c r="AY621" s="243" t="s">
        <v>166</v>
      </c>
    </row>
    <row r="622" s="14" customFormat="1">
      <c r="A622" s="14"/>
      <c r="B622" s="244"/>
      <c r="C622" s="245"/>
      <c r="D622" s="227" t="s">
        <v>179</v>
      </c>
      <c r="E622" s="246" t="s">
        <v>19</v>
      </c>
      <c r="F622" s="247" t="s">
        <v>797</v>
      </c>
      <c r="G622" s="245"/>
      <c r="H622" s="248">
        <v>290.61000000000001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179</v>
      </c>
      <c r="AU622" s="254" t="s">
        <v>81</v>
      </c>
      <c r="AV622" s="14" t="s">
        <v>81</v>
      </c>
      <c r="AW622" s="14" t="s">
        <v>33</v>
      </c>
      <c r="AX622" s="14" t="s">
        <v>72</v>
      </c>
      <c r="AY622" s="254" t="s">
        <v>166</v>
      </c>
    </row>
    <row r="623" s="15" customFormat="1">
      <c r="A623" s="15"/>
      <c r="B623" s="255"/>
      <c r="C623" s="256"/>
      <c r="D623" s="227" t="s">
        <v>179</v>
      </c>
      <c r="E623" s="257" t="s">
        <v>19</v>
      </c>
      <c r="F623" s="258" t="s">
        <v>181</v>
      </c>
      <c r="G623" s="256"/>
      <c r="H623" s="259">
        <v>290.61000000000001</v>
      </c>
      <c r="I623" s="260"/>
      <c r="J623" s="256"/>
      <c r="K623" s="256"/>
      <c r="L623" s="261"/>
      <c r="M623" s="262"/>
      <c r="N623" s="263"/>
      <c r="O623" s="263"/>
      <c r="P623" s="263"/>
      <c r="Q623" s="263"/>
      <c r="R623" s="263"/>
      <c r="S623" s="263"/>
      <c r="T623" s="264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5" t="s">
        <v>179</v>
      </c>
      <c r="AU623" s="265" t="s">
        <v>81</v>
      </c>
      <c r="AV623" s="15" t="s">
        <v>182</v>
      </c>
      <c r="AW623" s="15" t="s">
        <v>33</v>
      </c>
      <c r="AX623" s="15" t="s">
        <v>79</v>
      </c>
      <c r="AY623" s="265" t="s">
        <v>166</v>
      </c>
    </row>
    <row r="624" s="2" customFormat="1" ht="24.15" customHeight="1">
      <c r="A624" s="39"/>
      <c r="B624" s="40"/>
      <c r="C624" s="214" t="s">
        <v>798</v>
      </c>
      <c r="D624" s="214" t="s">
        <v>169</v>
      </c>
      <c r="E624" s="215" t="s">
        <v>799</v>
      </c>
      <c r="F624" s="216" t="s">
        <v>800</v>
      </c>
      <c r="G624" s="217" t="s">
        <v>247</v>
      </c>
      <c r="H624" s="218">
        <v>290.61000000000001</v>
      </c>
      <c r="I624" s="219"/>
      <c r="J624" s="220">
        <f>ROUND(I624*H624,2)</f>
        <v>0</v>
      </c>
      <c r="K624" s="216" t="s">
        <v>173</v>
      </c>
      <c r="L624" s="45"/>
      <c r="M624" s="221" t="s">
        <v>19</v>
      </c>
      <c r="N624" s="222" t="s">
        <v>43</v>
      </c>
      <c r="O624" s="85"/>
      <c r="P624" s="223">
        <f>O624*H624</f>
        <v>0</v>
      </c>
      <c r="Q624" s="223">
        <v>0</v>
      </c>
      <c r="R624" s="223">
        <f>Q624*H624</f>
        <v>0</v>
      </c>
      <c r="S624" s="223">
        <v>0</v>
      </c>
      <c r="T624" s="224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5" t="s">
        <v>352</v>
      </c>
      <c r="AT624" s="225" t="s">
        <v>169</v>
      </c>
      <c r="AU624" s="225" t="s">
        <v>81</v>
      </c>
      <c r="AY624" s="18" t="s">
        <v>166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8" t="s">
        <v>79</v>
      </c>
      <c r="BK624" s="226">
        <f>ROUND(I624*H624,2)</f>
        <v>0</v>
      </c>
      <c r="BL624" s="18" t="s">
        <v>352</v>
      </c>
      <c r="BM624" s="225" t="s">
        <v>801</v>
      </c>
    </row>
    <row r="625" s="2" customFormat="1">
      <c r="A625" s="39"/>
      <c r="B625" s="40"/>
      <c r="C625" s="41"/>
      <c r="D625" s="227" t="s">
        <v>176</v>
      </c>
      <c r="E625" s="41"/>
      <c r="F625" s="228" t="s">
        <v>802</v>
      </c>
      <c r="G625" s="41"/>
      <c r="H625" s="41"/>
      <c r="I625" s="229"/>
      <c r="J625" s="41"/>
      <c r="K625" s="41"/>
      <c r="L625" s="45"/>
      <c r="M625" s="230"/>
      <c r="N625" s="231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176</v>
      </c>
      <c r="AU625" s="18" t="s">
        <v>81</v>
      </c>
    </row>
    <row r="626" s="2" customFormat="1">
      <c r="A626" s="39"/>
      <c r="B626" s="40"/>
      <c r="C626" s="41"/>
      <c r="D626" s="232" t="s">
        <v>177</v>
      </c>
      <c r="E626" s="41"/>
      <c r="F626" s="233" t="s">
        <v>803</v>
      </c>
      <c r="G626" s="41"/>
      <c r="H626" s="41"/>
      <c r="I626" s="229"/>
      <c r="J626" s="41"/>
      <c r="K626" s="41"/>
      <c r="L626" s="45"/>
      <c r="M626" s="230"/>
      <c r="N626" s="231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177</v>
      </c>
      <c r="AU626" s="18" t="s">
        <v>81</v>
      </c>
    </row>
    <row r="627" s="13" customFormat="1">
      <c r="A627" s="13"/>
      <c r="B627" s="234"/>
      <c r="C627" s="235"/>
      <c r="D627" s="227" t="s">
        <v>179</v>
      </c>
      <c r="E627" s="236" t="s">
        <v>19</v>
      </c>
      <c r="F627" s="237" t="s">
        <v>330</v>
      </c>
      <c r="G627" s="235"/>
      <c r="H627" s="236" t="s">
        <v>19</v>
      </c>
      <c r="I627" s="238"/>
      <c r="J627" s="235"/>
      <c r="K627" s="235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179</v>
      </c>
      <c r="AU627" s="243" t="s">
        <v>81</v>
      </c>
      <c r="AV627" s="13" t="s">
        <v>79</v>
      </c>
      <c r="AW627" s="13" t="s">
        <v>33</v>
      </c>
      <c r="AX627" s="13" t="s">
        <v>72</v>
      </c>
      <c r="AY627" s="243" t="s">
        <v>166</v>
      </c>
    </row>
    <row r="628" s="14" customFormat="1">
      <c r="A628" s="14"/>
      <c r="B628" s="244"/>
      <c r="C628" s="245"/>
      <c r="D628" s="227" t="s">
        <v>179</v>
      </c>
      <c r="E628" s="246" t="s">
        <v>19</v>
      </c>
      <c r="F628" s="247" t="s">
        <v>804</v>
      </c>
      <c r="G628" s="245"/>
      <c r="H628" s="248">
        <v>290.61000000000001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179</v>
      </c>
      <c r="AU628" s="254" t="s">
        <v>81</v>
      </c>
      <c r="AV628" s="14" t="s">
        <v>81</v>
      </c>
      <c r="AW628" s="14" t="s">
        <v>33</v>
      </c>
      <c r="AX628" s="14" t="s">
        <v>72</v>
      </c>
      <c r="AY628" s="254" t="s">
        <v>166</v>
      </c>
    </row>
    <row r="629" s="15" customFormat="1">
      <c r="A629" s="15"/>
      <c r="B629" s="255"/>
      <c r="C629" s="256"/>
      <c r="D629" s="227" t="s">
        <v>179</v>
      </c>
      <c r="E629" s="257" t="s">
        <v>19</v>
      </c>
      <c r="F629" s="258" t="s">
        <v>181</v>
      </c>
      <c r="G629" s="256"/>
      <c r="H629" s="259">
        <v>290.61000000000001</v>
      </c>
      <c r="I629" s="260"/>
      <c r="J629" s="256"/>
      <c r="K629" s="256"/>
      <c r="L629" s="261"/>
      <c r="M629" s="262"/>
      <c r="N629" s="263"/>
      <c r="O629" s="263"/>
      <c r="P629" s="263"/>
      <c r="Q629" s="263"/>
      <c r="R629" s="263"/>
      <c r="S629" s="263"/>
      <c r="T629" s="264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5" t="s">
        <v>179</v>
      </c>
      <c r="AU629" s="265" t="s">
        <v>81</v>
      </c>
      <c r="AV629" s="15" t="s">
        <v>182</v>
      </c>
      <c r="AW629" s="15" t="s">
        <v>33</v>
      </c>
      <c r="AX629" s="15" t="s">
        <v>79</v>
      </c>
      <c r="AY629" s="265" t="s">
        <v>166</v>
      </c>
    </row>
    <row r="630" s="2" customFormat="1" ht="16.5" customHeight="1">
      <c r="A630" s="39"/>
      <c r="B630" s="40"/>
      <c r="C630" s="214" t="s">
        <v>805</v>
      </c>
      <c r="D630" s="214" t="s">
        <v>169</v>
      </c>
      <c r="E630" s="215" t="s">
        <v>806</v>
      </c>
      <c r="F630" s="216" t="s">
        <v>807</v>
      </c>
      <c r="G630" s="217" t="s">
        <v>247</v>
      </c>
      <c r="H630" s="218">
        <v>66.338999999999999</v>
      </c>
      <c r="I630" s="219"/>
      <c r="J630" s="220">
        <f>ROUND(I630*H630,2)</f>
        <v>0</v>
      </c>
      <c r="K630" s="216" t="s">
        <v>173</v>
      </c>
      <c r="L630" s="45"/>
      <c r="M630" s="221" t="s">
        <v>19</v>
      </c>
      <c r="N630" s="222" t="s">
        <v>43</v>
      </c>
      <c r="O630" s="85"/>
      <c r="P630" s="223">
        <f>O630*H630</f>
        <v>0</v>
      </c>
      <c r="Q630" s="223">
        <v>0.0015</v>
      </c>
      <c r="R630" s="223">
        <f>Q630*H630</f>
        <v>0.0995085</v>
      </c>
      <c r="S630" s="223">
        <v>0</v>
      </c>
      <c r="T630" s="224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25" t="s">
        <v>352</v>
      </c>
      <c r="AT630" s="225" t="s">
        <v>169</v>
      </c>
      <c r="AU630" s="225" t="s">
        <v>81</v>
      </c>
      <c r="AY630" s="18" t="s">
        <v>166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8" t="s">
        <v>79</v>
      </c>
      <c r="BK630" s="226">
        <f>ROUND(I630*H630,2)</f>
        <v>0</v>
      </c>
      <c r="BL630" s="18" t="s">
        <v>352</v>
      </c>
      <c r="BM630" s="225" t="s">
        <v>808</v>
      </c>
    </row>
    <row r="631" s="2" customFormat="1">
      <c r="A631" s="39"/>
      <c r="B631" s="40"/>
      <c r="C631" s="41"/>
      <c r="D631" s="227" t="s">
        <v>176</v>
      </c>
      <c r="E631" s="41"/>
      <c r="F631" s="228" t="s">
        <v>809</v>
      </c>
      <c r="G631" s="41"/>
      <c r="H631" s="41"/>
      <c r="I631" s="229"/>
      <c r="J631" s="41"/>
      <c r="K631" s="41"/>
      <c r="L631" s="45"/>
      <c r="M631" s="230"/>
      <c r="N631" s="231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176</v>
      </c>
      <c r="AU631" s="18" t="s">
        <v>81</v>
      </c>
    </row>
    <row r="632" s="2" customFormat="1">
      <c r="A632" s="39"/>
      <c r="B632" s="40"/>
      <c r="C632" s="41"/>
      <c r="D632" s="232" t="s">
        <v>177</v>
      </c>
      <c r="E632" s="41"/>
      <c r="F632" s="233" t="s">
        <v>810</v>
      </c>
      <c r="G632" s="41"/>
      <c r="H632" s="41"/>
      <c r="I632" s="229"/>
      <c r="J632" s="41"/>
      <c r="K632" s="41"/>
      <c r="L632" s="45"/>
      <c r="M632" s="230"/>
      <c r="N632" s="231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177</v>
      </c>
      <c r="AU632" s="18" t="s">
        <v>81</v>
      </c>
    </row>
    <row r="633" s="13" customFormat="1">
      <c r="A633" s="13"/>
      <c r="B633" s="234"/>
      <c r="C633" s="235"/>
      <c r="D633" s="227" t="s">
        <v>179</v>
      </c>
      <c r="E633" s="236" t="s">
        <v>19</v>
      </c>
      <c r="F633" s="237" t="s">
        <v>330</v>
      </c>
      <c r="G633" s="235"/>
      <c r="H633" s="236" t="s">
        <v>19</v>
      </c>
      <c r="I633" s="238"/>
      <c r="J633" s="235"/>
      <c r="K633" s="235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179</v>
      </c>
      <c r="AU633" s="243" t="s">
        <v>81</v>
      </c>
      <c r="AV633" s="13" t="s">
        <v>79</v>
      </c>
      <c r="AW633" s="13" t="s">
        <v>33</v>
      </c>
      <c r="AX633" s="13" t="s">
        <v>72</v>
      </c>
      <c r="AY633" s="243" t="s">
        <v>166</v>
      </c>
    </row>
    <row r="634" s="14" customFormat="1">
      <c r="A634" s="14"/>
      <c r="B634" s="244"/>
      <c r="C634" s="245"/>
      <c r="D634" s="227" t="s">
        <v>179</v>
      </c>
      <c r="E634" s="246" t="s">
        <v>19</v>
      </c>
      <c r="F634" s="247" t="s">
        <v>359</v>
      </c>
      <c r="G634" s="245"/>
      <c r="H634" s="248">
        <v>53.152999999999999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179</v>
      </c>
      <c r="AU634" s="254" t="s">
        <v>81</v>
      </c>
      <c r="AV634" s="14" t="s">
        <v>81</v>
      </c>
      <c r="AW634" s="14" t="s">
        <v>33</v>
      </c>
      <c r="AX634" s="14" t="s">
        <v>72</v>
      </c>
      <c r="AY634" s="254" t="s">
        <v>166</v>
      </c>
    </row>
    <row r="635" s="14" customFormat="1">
      <c r="A635" s="14"/>
      <c r="B635" s="244"/>
      <c r="C635" s="245"/>
      <c r="D635" s="227" t="s">
        <v>179</v>
      </c>
      <c r="E635" s="246" t="s">
        <v>19</v>
      </c>
      <c r="F635" s="247" t="s">
        <v>811</v>
      </c>
      <c r="G635" s="245"/>
      <c r="H635" s="248">
        <v>7.5330000000000004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179</v>
      </c>
      <c r="AU635" s="254" t="s">
        <v>81</v>
      </c>
      <c r="AV635" s="14" t="s">
        <v>81</v>
      </c>
      <c r="AW635" s="14" t="s">
        <v>33</v>
      </c>
      <c r="AX635" s="14" t="s">
        <v>72</v>
      </c>
      <c r="AY635" s="254" t="s">
        <v>166</v>
      </c>
    </row>
    <row r="636" s="14" customFormat="1">
      <c r="A636" s="14"/>
      <c r="B636" s="244"/>
      <c r="C636" s="245"/>
      <c r="D636" s="227" t="s">
        <v>179</v>
      </c>
      <c r="E636" s="246" t="s">
        <v>19</v>
      </c>
      <c r="F636" s="247" t="s">
        <v>812</v>
      </c>
      <c r="G636" s="245"/>
      <c r="H636" s="248">
        <v>5.6529999999999996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179</v>
      </c>
      <c r="AU636" s="254" t="s">
        <v>81</v>
      </c>
      <c r="AV636" s="14" t="s">
        <v>81</v>
      </c>
      <c r="AW636" s="14" t="s">
        <v>33</v>
      </c>
      <c r="AX636" s="14" t="s">
        <v>72</v>
      </c>
      <c r="AY636" s="254" t="s">
        <v>166</v>
      </c>
    </row>
    <row r="637" s="15" customFormat="1">
      <c r="A637" s="15"/>
      <c r="B637" s="255"/>
      <c r="C637" s="256"/>
      <c r="D637" s="227" t="s">
        <v>179</v>
      </c>
      <c r="E637" s="257" t="s">
        <v>19</v>
      </c>
      <c r="F637" s="258" t="s">
        <v>181</v>
      </c>
      <c r="G637" s="256"/>
      <c r="H637" s="259">
        <v>66.338999999999999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5" t="s">
        <v>179</v>
      </c>
      <c r="AU637" s="265" t="s">
        <v>81</v>
      </c>
      <c r="AV637" s="15" t="s">
        <v>182</v>
      </c>
      <c r="AW637" s="15" t="s">
        <v>33</v>
      </c>
      <c r="AX637" s="15" t="s">
        <v>79</v>
      </c>
      <c r="AY637" s="265" t="s">
        <v>166</v>
      </c>
    </row>
    <row r="638" s="2" customFormat="1" ht="16.5" customHeight="1">
      <c r="A638" s="39"/>
      <c r="B638" s="40"/>
      <c r="C638" s="214" t="s">
        <v>813</v>
      </c>
      <c r="D638" s="214" t="s">
        <v>169</v>
      </c>
      <c r="E638" s="215" t="s">
        <v>814</v>
      </c>
      <c r="F638" s="216" t="s">
        <v>815</v>
      </c>
      <c r="G638" s="217" t="s">
        <v>363</v>
      </c>
      <c r="H638" s="218">
        <v>142.09899999999999</v>
      </c>
      <c r="I638" s="219"/>
      <c r="J638" s="220">
        <f>ROUND(I638*H638,2)</f>
        <v>0</v>
      </c>
      <c r="K638" s="216" t="s">
        <v>173</v>
      </c>
      <c r="L638" s="45"/>
      <c r="M638" s="221" t="s">
        <v>19</v>
      </c>
      <c r="N638" s="222" t="s">
        <v>43</v>
      </c>
      <c r="O638" s="85"/>
      <c r="P638" s="223">
        <f>O638*H638</f>
        <v>0</v>
      </c>
      <c r="Q638" s="223">
        <v>0</v>
      </c>
      <c r="R638" s="223">
        <f>Q638*H638</f>
        <v>0</v>
      </c>
      <c r="S638" s="223">
        <v>0</v>
      </c>
      <c r="T638" s="224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5" t="s">
        <v>352</v>
      </c>
      <c r="AT638" s="225" t="s">
        <v>169</v>
      </c>
      <c r="AU638" s="225" t="s">
        <v>81</v>
      </c>
      <c r="AY638" s="18" t="s">
        <v>166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8" t="s">
        <v>79</v>
      </c>
      <c r="BK638" s="226">
        <f>ROUND(I638*H638,2)</f>
        <v>0</v>
      </c>
      <c r="BL638" s="18" t="s">
        <v>352</v>
      </c>
      <c r="BM638" s="225" t="s">
        <v>816</v>
      </c>
    </row>
    <row r="639" s="2" customFormat="1">
      <c r="A639" s="39"/>
      <c r="B639" s="40"/>
      <c r="C639" s="41"/>
      <c r="D639" s="227" t="s">
        <v>176</v>
      </c>
      <c r="E639" s="41"/>
      <c r="F639" s="228" t="s">
        <v>817</v>
      </c>
      <c r="G639" s="41"/>
      <c r="H639" s="41"/>
      <c r="I639" s="229"/>
      <c r="J639" s="41"/>
      <c r="K639" s="41"/>
      <c r="L639" s="45"/>
      <c r="M639" s="230"/>
      <c r="N639" s="231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176</v>
      </c>
      <c r="AU639" s="18" t="s">
        <v>81</v>
      </c>
    </row>
    <row r="640" s="2" customFormat="1">
      <c r="A640" s="39"/>
      <c r="B640" s="40"/>
      <c r="C640" s="41"/>
      <c r="D640" s="232" t="s">
        <v>177</v>
      </c>
      <c r="E640" s="41"/>
      <c r="F640" s="233" t="s">
        <v>818</v>
      </c>
      <c r="G640" s="41"/>
      <c r="H640" s="41"/>
      <c r="I640" s="229"/>
      <c r="J640" s="41"/>
      <c r="K640" s="41"/>
      <c r="L640" s="45"/>
      <c r="M640" s="230"/>
      <c r="N640" s="231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177</v>
      </c>
      <c r="AU640" s="18" t="s">
        <v>81</v>
      </c>
    </row>
    <row r="641" s="13" customFormat="1">
      <c r="A641" s="13"/>
      <c r="B641" s="234"/>
      <c r="C641" s="235"/>
      <c r="D641" s="227" t="s">
        <v>179</v>
      </c>
      <c r="E641" s="236" t="s">
        <v>19</v>
      </c>
      <c r="F641" s="237" t="s">
        <v>330</v>
      </c>
      <c r="G641" s="235"/>
      <c r="H641" s="236" t="s">
        <v>19</v>
      </c>
      <c r="I641" s="238"/>
      <c r="J641" s="235"/>
      <c r="K641" s="235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179</v>
      </c>
      <c r="AU641" s="243" t="s">
        <v>81</v>
      </c>
      <c r="AV641" s="13" t="s">
        <v>79</v>
      </c>
      <c r="AW641" s="13" t="s">
        <v>33</v>
      </c>
      <c r="AX641" s="13" t="s">
        <v>72</v>
      </c>
      <c r="AY641" s="243" t="s">
        <v>166</v>
      </c>
    </row>
    <row r="642" s="14" customFormat="1">
      <c r="A642" s="14"/>
      <c r="B642" s="244"/>
      <c r="C642" s="245"/>
      <c r="D642" s="227" t="s">
        <v>179</v>
      </c>
      <c r="E642" s="246" t="s">
        <v>19</v>
      </c>
      <c r="F642" s="247" t="s">
        <v>819</v>
      </c>
      <c r="G642" s="245"/>
      <c r="H642" s="248">
        <v>142.09899999999999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179</v>
      </c>
      <c r="AU642" s="254" t="s">
        <v>81</v>
      </c>
      <c r="AV642" s="14" t="s">
        <v>81</v>
      </c>
      <c r="AW642" s="14" t="s">
        <v>33</v>
      </c>
      <c r="AX642" s="14" t="s">
        <v>72</v>
      </c>
      <c r="AY642" s="254" t="s">
        <v>166</v>
      </c>
    </row>
    <row r="643" s="15" customFormat="1">
      <c r="A643" s="15"/>
      <c r="B643" s="255"/>
      <c r="C643" s="256"/>
      <c r="D643" s="227" t="s">
        <v>179</v>
      </c>
      <c r="E643" s="257" t="s">
        <v>19</v>
      </c>
      <c r="F643" s="258" t="s">
        <v>181</v>
      </c>
      <c r="G643" s="256"/>
      <c r="H643" s="259">
        <v>142.09899999999999</v>
      </c>
      <c r="I643" s="260"/>
      <c r="J643" s="256"/>
      <c r="K643" s="256"/>
      <c r="L643" s="261"/>
      <c r="M643" s="262"/>
      <c r="N643" s="263"/>
      <c r="O643" s="263"/>
      <c r="P643" s="263"/>
      <c r="Q643" s="263"/>
      <c r="R643" s="263"/>
      <c r="S643" s="263"/>
      <c r="T643" s="264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5" t="s">
        <v>179</v>
      </c>
      <c r="AU643" s="265" t="s">
        <v>81</v>
      </c>
      <c r="AV643" s="15" t="s">
        <v>182</v>
      </c>
      <c r="AW643" s="15" t="s">
        <v>33</v>
      </c>
      <c r="AX643" s="15" t="s">
        <v>79</v>
      </c>
      <c r="AY643" s="265" t="s">
        <v>166</v>
      </c>
    </row>
    <row r="644" s="2" customFormat="1" ht="16.5" customHeight="1">
      <c r="A644" s="39"/>
      <c r="B644" s="40"/>
      <c r="C644" s="214" t="s">
        <v>820</v>
      </c>
      <c r="D644" s="214" t="s">
        <v>169</v>
      </c>
      <c r="E644" s="215" t="s">
        <v>821</v>
      </c>
      <c r="F644" s="216" t="s">
        <v>822</v>
      </c>
      <c r="G644" s="217" t="s">
        <v>363</v>
      </c>
      <c r="H644" s="218">
        <v>84.242999999999995</v>
      </c>
      <c r="I644" s="219"/>
      <c r="J644" s="220">
        <f>ROUND(I644*H644,2)</f>
        <v>0</v>
      </c>
      <c r="K644" s="216" t="s">
        <v>173</v>
      </c>
      <c r="L644" s="45"/>
      <c r="M644" s="221" t="s">
        <v>19</v>
      </c>
      <c r="N644" s="222" t="s">
        <v>43</v>
      </c>
      <c r="O644" s="85"/>
      <c r="P644" s="223">
        <f>O644*H644</f>
        <v>0</v>
      </c>
      <c r="Q644" s="223">
        <v>0.00032000000000000003</v>
      </c>
      <c r="R644" s="223">
        <f>Q644*H644</f>
        <v>0.026957760000000001</v>
      </c>
      <c r="S644" s="223">
        <v>0</v>
      </c>
      <c r="T644" s="224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5" t="s">
        <v>352</v>
      </c>
      <c r="AT644" s="225" t="s">
        <v>169</v>
      </c>
      <c r="AU644" s="225" t="s">
        <v>81</v>
      </c>
      <c r="AY644" s="18" t="s">
        <v>166</v>
      </c>
      <c r="BE644" s="226">
        <f>IF(N644="základní",J644,0)</f>
        <v>0</v>
      </c>
      <c r="BF644" s="226">
        <f>IF(N644="snížená",J644,0)</f>
        <v>0</v>
      </c>
      <c r="BG644" s="226">
        <f>IF(N644="zákl. přenesená",J644,0)</f>
        <v>0</v>
      </c>
      <c r="BH644" s="226">
        <f>IF(N644="sníž. přenesená",J644,0)</f>
        <v>0</v>
      </c>
      <c r="BI644" s="226">
        <f>IF(N644="nulová",J644,0)</f>
        <v>0</v>
      </c>
      <c r="BJ644" s="18" t="s">
        <v>79</v>
      </c>
      <c r="BK644" s="226">
        <f>ROUND(I644*H644,2)</f>
        <v>0</v>
      </c>
      <c r="BL644" s="18" t="s">
        <v>352</v>
      </c>
      <c r="BM644" s="225" t="s">
        <v>823</v>
      </c>
    </row>
    <row r="645" s="2" customFormat="1">
      <c r="A645" s="39"/>
      <c r="B645" s="40"/>
      <c r="C645" s="41"/>
      <c r="D645" s="227" t="s">
        <v>176</v>
      </c>
      <c r="E645" s="41"/>
      <c r="F645" s="228" t="s">
        <v>824</v>
      </c>
      <c r="G645" s="41"/>
      <c r="H645" s="41"/>
      <c r="I645" s="229"/>
      <c r="J645" s="41"/>
      <c r="K645" s="41"/>
      <c r="L645" s="45"/>
      <c r="M645" s="230"/>
      <c r="N645" s="231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176</v>
      </c>
      <c r="AU645" s="18" t="s">
        <v>81</v>
      </c>
    </row>
    <row r="646" s="2" customFormat="1">
      <c r="A646" s="39"/>
      <c r="B646" s="40"/>
      <c r="C646" s="41"/>
      <c r="D646" s="232" t="s">
        <v>177</v>
      </c>
      <c r="E646" s="41"/>
      <c r="F646" s="233" t="s">
        <v>825</v>
      </c>
      <c r="G646" s="41"/>
      <c r="H646" s="41"/>
      <c r="I646" s="229"/>
      <c r="J646" s="41"/>
      <c r="K646" s="41"/>
      <c r="L646" s="45"/>
      <c r="M646" s="230"/>
      <c r="N646" s="231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177</v>
      </c>
      <c r="AU646" s="18" t="s">
        <v>81</v>
      </c>
    </row>
    <row r="647" s="13" customFormat="1">
      <c r="A647" s="13"/>
      <c r="B647" s="234"/>
      <c r="C647" s="235"/>
      <c r="D647" s="227" t="s">
        <v>179</v>
      </c>
      <c r="E647" s="236" t="s">
        <v>19</v>
      </c>
      <c r="F647" s="237" t="s">
        <v>330</v>
      </c>
      <c r="G647" s="235"/>
      <c r="H647" s="236" t="s">
        <v>19</v>
      </c>
      <c r="I647" s="238"/>
      <c r="J647" s="235"/>
      <c r="K647" s="235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179</v>
      </c>
      <c r="AU647" s="243" t="s">
        <v>81</v>
      </c>
      <c r="AV647" s="13" t="s">
        <v>79</v>
      </c>
      <c r="AW647" s="13" t="s">
        <v>33</v>
      </c>
      <c r="AX647" s="13" t="s">
        <v>72</v>
      </c>
      <c r="AY647" s="243" t="s">
        <v>166</v>
      </c>
    </row>
    <row r="648" s="13" customFormat="1">
      <c r="A648" s="13"/>
      <c r="B648" s="234"/>
      <c r="C648" s="235"/>
      <c r="D648" s="227" t="s">
        <v>179</v>
      </c>
      <c r="E648" s="236" t="s">
        <v>19</v>
      </c>
      <c r="F648" s="237" t="s">
        <v>826</v>
      </c>
      <c r="G648" s="235"/>
      <c r="H648" s="236" t="s">
        <v>19</v>
      </c>
      <c r="I648" s="238"/>
      <c r="J648" s="235"/>
      <c r="K648" s="235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179</v>
      </c>
      <c r="AU648" s="243" t="s">
        <v>81</v>
      </c>
      <c r="AV648" s="13" t="s">
        <v>79</v>
      </c>
      <c r="AW648" s="13" t="s">
        <v>33</v>
      </c>
      <c r="AX648" s="13" t="s">
        <v>72</v>
      </c>
      <c r="AY648" s="243" t="s">
        <v>166</v>
      </c>
    </row>
    <row r="649" s="14" customFormat="1">
      <c r="A649" s="14"/>
      <c r="B649" s="244"/>
      <c r="C649" s="245"/>
      <c r="D649" s="227" t="s">
        <v>179</v>
      </c>
      <c r="E649" s="246" t="s">
        <v>19</v>
      </c>
      <c r="F649" s="247" t="s">
        <v>827</v>
      </c>
      <c r="G649" s="245"/>
      <c r="H649" s="248">
        <v>48.128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179</v>
      </c>
      <c r="AU649" s="254" t="s">
        <v>81</v>
      </c>
      <c r="AV649" s="14" t="s">
        <v>81</v>
      </c>
      <c r="AW649" s="14" t="s">
        <v>33</v>
      </c>
      <c r="AX649" s="14" t="s">
        <v>72</v>
      </c>
      <c r="AY649" s="254" t="s">
        <v>166</v>
      </c>
    </row>
    <row r="650" s="14" customFormat="1">
      <c r="A650" s="14"/>
      <c r="B650" s="244"/>
      <c r="C650" s="245"/>
      <c r="D650" s="227" t="s">
        <v>179</v>
      </c>
      <c r="E650" s="246" t="s">
        <v>19</v>
      </c>
      <c r="F650" s="247" t="s">
        <v>828</v>
      </c>
      <c r="G650" s="245"/>
      <c r="H650" s="248">
        <v>36.115000000000002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179</v>
      </c>
      <c r="AU650" s="254" t="s">
        <v>81</v>
      </c>
      <c r="AV650" s="14" t="s">
        <v>81</v>
      </c>
      <c r="AW650" s="14" t="s">
        <v>33</v>
      </c>
      <c r="AX650" s="14" t="s">
        <v>72</v>
      </c>
      <c r="AY650" s="254" t="s">
        <v>166</v>
      </c>
    </row>
    <row r="651" s="15" customFormat="1">
      <c r="A651" s="15"/>
      <c r="B651" s="255"/>
      <c r="C651" s="256"/>
      <c r="D651" s="227" t="s">
        <v>179</v>
      </c>
      <c r="E651" s="257" t="s">
        <v>19</v>
      </c>
      <c r="F651" s="258" t="s">
        <v>181</v>
      </c>
      <c r="G651" s="256"/>
      <c r="H651" s="259">
        <v>84.242999999999995</v>
      </c>
      <c r="I651" s="260"/>
      <c r="J651" s="256"/>
      <c r="K651" s="256"/>
      <c r="L651" s="261"/>
      <c r="M651" s="262"/>
      <c r="N651" s="263"/>
      <c r="O651" s="263"/>
      <c r="P651" s="263"/>
      <c r="Q651" s="263"/>
      <c r="R651" s="263"/>
      <c r="S651" s="263"/>
      <c r="T651" s="264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5" t="s">
        <v>179</v>
      </c>
      <c r="AU651" s="265" t="s">
        <v>81</v>
      </c>
      <c r="AV651" s="15" t="s">
        <v>182</v>
      </c>
      <c r="AW651" s="15" t="s">
        <v>33</v>
      </c>
      <c r="AX651" s="15" t="s">
        <v>79</v>
      </c>
      <c r="AY651" s="265" t="s">
        <v>166</v>
      </c>
    </row>
    <row r="652" s="2" customFormat="1" ht="16.5" customHeight="1">
      <c r="A652" s="39"/>
      <c r="B652" s="40"/>
      <c r="C652" s="214" t="s">
        <v>829</v>
      </c>
      <c r="D652" s="214" t="s">
        <v>169</v>
      </c>
      <c r="E652" s="215" t="s">
        <v>830</v>
      </c>
      <c r="F652" s="216" t="s">
        <v>831</v>
      </c>
      <c r="G652" s="217" t="s">
        <v>490</v>
      </c>
      <c r="H652" s="218">
        <v>6.0039999999999996</v>
      </c>
      <c r="I652" s="219"/>
      <c r="J652" s="220">
        <f>ROUND(I652*H652,2)</f>
        <v>0</v>
      </c>
      <c r="K652" s="216" t="s">
        <v>173</v>
      </c>
      <c r="L652" s="45"/>
      <c r="M652" s="221" t="s">
        <v>19</v>
      </c>
      <c r="N652" s="222" t="s">
        <v>43</v>
      </c>
      <c r="O652" s="85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5" t="s">
        <v>352</v>
      </c>
      <c r="AT652" s="225" t="s">
        <v>169</v>
      </c>
      <c r="AU652" s="225" t="s">
        <v>81</v>
      </c>
      <c r="AY652" s="18" t="s">
        <v>166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8" t="s">
        <v>79</v>
      </c>
      <c r="BK652" s="226">
        <f>ROUND(I652*H652,2)</f>
        <v>0</v>
      </c>
      <c r="BL652" s="18" t="s">
        <v>352</v>
      </c>
      <c r="BM652" s="225" t="s">
        <v>832</v>
      </c>
    </row>
    <row r="653" s="2" customFormat="1">
      <c r="A653" s="39"/>
      <c r="B653" s="40"/>
      <c r="C653" s="41"/>
      <c r="D653" s="227" t="s">
        <v>176</v>
      </c>
      <c r="E653" s="41"/>
      <c r="F653" s="228" t="s">
        <v>833</v>
      </c>
      <c r="G653" s="41"/>
      <c r="H653" s="41"/>
      <c r="I653" s="229"/>
      <c r="J653" s="41"/>
      <c r="K653" s="41"/>
      <c r="L653" s="45"/>
      <c r="M653" s="230"/>
      <c r="N653" s="231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176</v>
      </c>
      <c r="AU653" s="18" t="s">
        <v>81</v>
      </c>
    </row>
    <row r="654" s="2" customFormat="1">
      <c r="A654" s="39"/>
      <c r="B654" s="40"/>
      <c r="C654" s="41"/>
      <c r="D654" s="232" t="s">
        <v>177</v>
      </c>
      <c r="E654" s="41"/>
      <c r="F654" s="233" t="s">
        <v>834</v>
      </c>
      <c r="G654" s="41"/>
      <c r="H654" s="41"/>
      <c r="I654" s="229"/>
      <c r="J654" s="41"/>
      <c r="K654" s="41"/>
      <c r="L654" s="45"/>
      <c r="M654" s="230"/>
      <c r="N654" s="231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177</v>
      </c>
      <c r="AU654" s="18" t="s">
        <v>81</v>
      </c>
    </row>
    <row r="655" s="2" customFormat="1" ht="16.5" customHeight="1">
      <c r="A655" s="39"/>
      <c r="B655" s="40"/>
      <c r="C655" s="214" t="s">
        <v>835</v>
      </c>
      <c r="D655" s="214" t="s">
        <v>169</v>
      </c>
      <c r="E655" s="215" t="s">
        <v>836</v>
      </c>
      <c r="F655" s="216" t="s">
        <v>837</v>
      </c>
      <c r="G655" s="217" t="s">
        <v>490</v>
      </c>
      <c r="H655" s="218">
        <v>6.0039999999999996</v>
      </c>
      <c r="I655" s="219"/>
      <c r="J655" s="220">
        <f>ROUND(I655*H655,2)</f>
        <v>0</v>
      </c>
      <c r="K655" s="216" t="s">
        <v>173</v>
      </c>
      <c r="L655" s="45"/>
      <c r="M655" s="221" t="s">
        <v>19</v>
      </c>
      <c r="N655" s="222" t="s">
        <v>43</v>
      </c>
      <c r="O655" s="85"/>
      <c r="P655" s="223">
        <f>O655*H655</f>
        <v>0</v>
      </c>
      <c r="Q655" s="223">
        <v>0</v>
      </c>
      <c r="R655" s="223">
        <f>Q655*H655</f>
        <v>0</v>
      </c>
      <c r="S655" s="223">
        <v>0</v>
      </c>
      <c r="T655" s="224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5" t="s">
        <v>352</v>
      </c>
      <c r="AT655" s="225" t="s">
        <v>169</v>
      </c>
      <c r="AU655" s="225" t="s">
        <v>81</v>
      </c>
      <c r="AY655" s="18" t="s">
        <v>166</v>
      </c>
      <c r="BE655" s="226">
        <f>IF(N655="základní",J655,0)</f>
        <v>0</v>
      </c>
      <c r="BF655" s="226">
        <f>IF(N655="snížená",J655,0)</f>
        <v>0</v>
      </c>
      <c r="BG655" s="226">
        <f>IF(N655="zákl. přenesená",J655,0)</f>
        <v>0</v>
      </c>
      <c r="BH655" s="226">
        <f>IF(N655="sníž. přenesená",J655,0)</f>
        <v>0</v>
      </c>
      <c r="BI655" s="226">
        <f>IF(N655="nulová",J655,0)</f>
        <v>0</v>
      </c>
      <c r="BJ655" s="18" t="s">
        <v>79</v>
      </c>
      <c r="BK655" s="226">
        <f>ROUND(I655*H655,2)</f>
        <v>0</v>
      </c>
      <c r="BL655" s="18" t="s">
        <v>352</v>
      </c>
      <c r="BM655" s="225" t="s">
        <v>838</v>
      </c>
    </row>
    <row r="656" s="2" customFormat="1">
      <c r="A656" s="39"/>
      <c r="B656" s="40"/>
      <c r="C656" s="41"/>
      <c r="D656" s="227" t="s">
        <v>176</v>
      </c>
      <c r="E656" s="41"/>
      <c r="F656" s="228" t="s">
        <v>839</v>
      </c>
      <c r="G656" s="41"/>
      <c r="H656" s="41"/>
      <c r="I656" s="229"/>
      <c r="J656" s="41"/>
      <c r="K656" s="41"/>
      <c r="L656" s="45"/>
      <c r="M656" s="230"/>
      <c r="N656" s="231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176</v>
      </c>
      <c r="AU656" s="18" t="s">
        <v>81</v>
      </c>
    </row>
    <row r="657" s="2" customFormat="1">
      <c r="A657" s="39"/>
      <c r="B657" s="40"/>
      <c r="C657" s="41"/>
      <c r="D657" s="232" t="s">
        <v>177</v>
      </c>
      <c r="E657" s="41"/>
      <c r="F657" s="233" t="s">
        <v>840</v>
      </c>
      <c r="G657" s="41"/>
      <c r="H657" s="41"/>
      <c r="I657" s="229"/>
      <c r="J657" s="41"/>
      <c r="K657" s="41"/>
      <c r="L657" s="45"/>
      <c r="M657" s="230"/>
      <c r="N657" s="231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177</v>
      </c>
      <c r="AU657" s="18" t="s">
        <v>81</v>
      </c>
    </row>
    <row r="658" s="12" customFormat="1" ht="22.8" customHeight="1">
      <c r="A658" s="12"/>
      <c r="B658" s="198"/>
      <c r="C658" s="199"/>
      <c r="D658" s="200" t="s">
        <v>71</v>
      </c>
      <c r="E658" s="212" t="s">
        <v>841</v>
      </c>
      <c r="F658" s="212" t="s">
        <v>842</v>
      </c>
      <c r="G658" s="199"/>
      <c r="H658" s="199"/>
      <c r="I658" s="202"/>
      <c r="J658" s="213">
        <f>BK658</f>
        <v>0</v>
      </c>
      <c r="K658" s="199"/>
      <c r="L658" s="204"/>
      <c r="M658" s="205"/>
      <c r="N658" s="206"/>
      <c r="O658" s="206"/>
      <c r="P658" s="207">
        <f>SUM(P659:P730)</f>
        <v>0</v>
      </c>
      <c r="Q658" s="206"/>
      <c r="R658" s="207">
        <f>SUM(R659:R730)</f>
        <v>3.2228950000000003</v>
      </c>
      <c r="S658" s="206"/>
      <c r="T658" s="208">
        <f>SUM(T659:T730)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09" t="s">
        <v>81</v>
      </c>
      <c r="AT658" s="210" t="s">
        <v>71</v>
      </c>
      <c r="AU658" s="210" t="s">
        <v>79</v>
      </c>
      <c r="AY658" s="209" t="s">
        <v>166</v>
      </c>
      <c r="BK658" s="211">
        <f>SUM(BK659:BK730)</f>
        <v>0</v>
      </c>
    </row>
    <row r="659" s="2" customFormat="1" ht="16.5" customHeight="1">
      <c r="A659" s="39"/>
      <c r="B659" s="40"/>
      <c r="C659" s="214" t="s">
        <v>843</v>
      </c>
      <c r="D659" s="214" t="s">
        <v>169</v>
      </c>
      <c r="E659" s="215" t="s">
        <v>844</v>
      </c>
      <c r="F659" s="216" t="s">
        <v>845</v>
      </c>
      <c r="G659" s="217" t="s">
        <v>247</v>
      </c>
      <c r="H659" s="218">
        <v>204.86000000000001</v>
      </c>
      <c r="I659" s="219"/>
      <c r="J659" s="220">
        <f>ROUND(I659*H659,2)</f>
        <v>0</v>
      </c>
      <c r="K659" s="216" t="s">
        <v>173</v>
      </c>
      <c r="L659" s="45"/>
      <c r="M659" s="221" t="s">
        <v>19</v>
      </c>
      <c r="N659" s="222" t="s">
        <v>43</v>
      </c>
      <c r="O659" s="85"/>
      <c r="P659" s="223">
        <f>O659*H659</f>
        <v>0</v>
      </c>
      <c r="Q659" s="223">
        <v>0.00029999999999999997</v>
      </c>
      <c r="R659" s="223">
        <f>Q659*H659</f>
        <v>0.061457999999999999</v>
      </c>
      <c r="S659" s="223">
        <v>0</v>
      </c>
      <c r="T659" s="224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25" t="s">
        <v>352</v>
      </c>
      <c r="AT659" s="225" t="s">
        <v>169</v>
      </c>
      <c r="AU659" s="225" t="s">
        <v>81</v>
      </c>
      <c r="AY659" s="18" t="s">
        <v>166</v>
      </c>
      <c r="BE659" s="226">
        <f>IF(N659="základní",J659,0)</f>
        <v>0</v>
      </c>
      <c r="BF659" s="226">
        <f>IF(N659="snížená",J659,0)</f>
        <v>0</v>
      </c>
      <c r="BG659" s="226">
        <f>IF(N659="zákl. přenesená",J659,0)</f>
        <v>0</v>
      </c>
      <c r="BH659" s="226">
        <f>IF(N659="sníž. přenesená",J659,0)</f>
        <v>0</v>
      </c>
      <c r="BI659" s="226">
        <f>IF(N659="nulová",J659,0)</f>
        <v>0</v>
      </c>
      <c r="BJ659" s="18" t="s">
        <v>79</v>
      </c>
      <c r="BK659" s="226">
        <f>ROUND(I659*H659,2)</f>
        <v>0</v>
      </c>
      <c r="BL659" s="18" t="s">
        <v>352</v>
      </c>
      <c r="BM659" s="225" t="s">
        <v>846</v>
      </c>
    </row>
    <row r="660" s="2" customFormat="1">
      <c r="A660" s="39"/>
      <c r="B660" s="40"/>
      <c r="C660" s="41"/>
      <c r="D660" s="227" t="s">
        <v>176</v>
      </c>
      <c r="E660" s="41"/>
      <c r="F660" s="228" t="s">
        <v>847</v>
      </c>
      <c r="G660" s="41"/>
      <c r="H660" s="41"/>
      <c r="I660" s="229"/>
      <c r="J660" s="41"/>
      <c r="K660" s="41"/>
      <c r="L660" s="45"/>
      <c r="M660" s="230"/>
      <c r="N660" s="231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176</v>
      </c>
      <c r="AU660" s="18" t="s">
        <v>81</v>
      </c>
    </row>
    <row r="661" s="2" customFormat="1">
      <c r="A661" s="39"/>
      <c r="B661" s="40"/>
      <c r="C661" s="41"/>
      <c r="D661" s="232" t="s">
        <v>177</v>
      </c>
      <c r="E661" s="41"/>
      <c r="F661" s="233" t="s">
        <v>848</v>
      </c>
      <c r="G661" s="41"/>
      <c r="H661" s="41"/>
      <c r="I661" s="229"/>
      <c r="J661" s="41"/>
      <c r="K661" s="41"/>
      <c r="L661" s="45"/>
      <c r="M661" s="230"/>
      <c r="N661" s="231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177</v>
      </c>
      <c r="AU661" s="18" t="s">
        <v>81</v>
      </c>
    </row>
    <row r="662" s="13" customFormat="1">
      <c r="A662" s="13"/>
      <c r="B662" s="234"/>
      <c r="C662" s="235"/>
      <c r="D662" s="227" t="s">
        <v>179</v>
      </c>
      <c r="E662" s="236" t="s">
        <v>19</v>
      </c>
      <c r="F662" s="237" t="s">
        <v>262</v>
      </c>
      <c r="G662" s="235"/>
      <c r="H662" s="236" t="s">
        <v>19</v>
      </c>
      <c r="I662" s="238"/>
      <c r="J662" s="235"/>
      <c r="K662" s="235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179</v>
      </c>
      <c r="AU662" s="243" t="s">
        <v>81</v>
      </c>
      <c r="AV662" s="13" t="s">
        <v>79</v>
      </c>
      <c r="AW662" s="13" t="s">
        <v>33</v>
      </c>
      <c r="AX662" s="13" t="s">
        <v>72</v>
      </c>
      <c r="AY662" s="243" t="s">
        <v>166</v>
      </c>
    </row>
    <row r="663" s="13" customFormat="1">
      <c r="A663" s="13"/>
      <c r="B663" s="234"/>
      <c r="C663" s="235"/>
      <c r="D663" s="227" t="s">
        <v>179</v>
      </c>
      <c r="E663" s="236" t="s">
        <v>19</v>
      </c>
      <c r="F663" s="237" t="s">
        <v>849</v>
      </c>
      <c r="G663" s="235"/>
      <c r="H663" s="236" t="s">
        <v>19</v>
      </c>
      <c r="I663" s="238"/>
      <c r="J663" s="235"/>
      <c r="K663" s="235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179</v>
      </c>
      <c r="AU663" s="243" t="s">
        <v>81</v>
      </c>
      <c r="AV663" s="13" t="s">
        <v>79</v>
      </c>
      <c r="AW663" s="13" t="s">
        <v>33</v>
      </c>
      <c r="AX663" s="13" t="s">
        <v>72</v>
      </c>
      <c r="AY663" s="243" t="s">
        <v>166</v>
      </c>
    </row>
    <row r="664" s="14" customFormat="1">
      <c r="A664" s="14"/>
      <c r="B664" s="244"/>
      <c r="C664" s="245"/>
      <c r="D664" s="227" t="s">
        <v>179</v>
      </c>
      <c r="E664" s="246" t="s">
        <v>19</v>
      </c>
      <c r="F664" s="247" t="s">
        <v>268</v>
      </c>
      <c r="G664" s="245"/>
      <c r="H664" s="248">
        <v>10.300000000000001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179</v>
      </c>
      <c r="AU664" s="254" t="s">
        <v>81</v>
      </c>
      <c r="AV664" s="14" t="s">
        <v>81</v>
      </c>
      <c r="AW664" s="14" t="s">
        <v>33</v>
      </c>
      <c r="AX664" s="14" t="s">
        <v>72</v>
      </c>
      <c r="AY664" s="254" t="s">
        <v>166</v>
      </c>
    </row>
    <row r="665" s="14" customFormat="1">
      <c r="A665" s="14"/>
      <c r="B665" s="244"/>
      <c r="C665" s="245"/>
      <c r="D665" s="227" t="s">
        <v>179</v>
      </c>
      <c r="E665" s="246" t="s">
        <v>19</v>
      </c>
      <c r="F665" s="247" t="s">
        <v>269</v>
      </c>
      <c r="G665" s="245"/>
      <c r="H665" s="248">
        <v>8.0250000000000004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179</v>
      </c>
      <c r="AU665" s="254" t="s">
        <v>81</v>
      </c>
      <c r="AV665" s="14" t="s">
        <v>81</v>
      </c>
      <c r="AW665" s="14" t="s">
        <v>33</v>
      </c>
      <c r="AX665" s="14" t="s">
        <v>72</v>
      </c>
      <c r="AY665" s="254" t="s">
        <v>166</v>
      </c>
    </row>
    <row r="666" s="13" customFormat="1">
      <c r="A666" s="13"/>
      <c r="B666" s="234"/>
      <c r="C666" s="235"/>
      <c r="D666" s="227" t="s">
        <v>179</v>
      </c>
      <c r="E666" s="236" t="s">
        <v>19</v>
      </c>
      <c r="F666" s="237" t="s">
        <v>850</v>
      </c>
      <c r="G666" s="235"/>
      <c r="H666" s="236" t="s">
        <v>19</v>
      </c>
      <c r="I666" s="238"/>
      <c r="J666" s="235"/>
      <c r="K666" s="235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179</v>
      </c>
      <c r="AU666" s="243" t="s">
        <v>81</v>
      </c>
      <c r="AV666" s="13" t="s">
        <v>79</v>
      </c>
      <c r="AW666" s="13" t="s">
        <v>33</v>
      </c>
      <c r="AX666" s="13" t="s">
        <v>72</v>
      </c>
      <c r="AY666" s="243" t="s">
        <v>166</v>
      </c>
    </row>
    <row r="667" s="14" customFormat="1">
      <c r="A667" s="14"/>
      <c r="B667" s="244"/>
      <c r="C667" s="245"/>
      <c r="D667" s="227" t="s">
        <v>179</v>
      </c>
      <c r="E667" s="246" t="s">
        <v>19</v>
      </c>
      <c r="F667" s="247" t="s">
        <v>851</v>
      </c>
      <c r="G667" s="245"/>
      <c r="H667" s="248">
        <v>70.219999999999999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179</v>
      </c>
      <c r="AU667" s="254" t="s">
        <v>81</v>
      </c>
      <c r="AV667" s="14" t="s">
        <v>81</v>
      </c>
      <c r="AW667" s="14" t="s">
        <v>33</v>
      </c>
      <c r="AX667" s="14" t="s">
        <v>72</v>
      </c>
      <c r="AY667" s="254" t="s">
        <v>166</v>
      </c>
    </row>
    <row r="668" s="14" customFormat="1">
      <c r="A668" s="14"/>
      <c r="B668" s="244"/>
      <c r="C668" s="245"/>
      <c r="D668" s="227" t="s">
        <v>179</v>
      </c>
      <c r="E668" s="246" t="s">
        <v>19</v>
      </c>
      <c r="F668" s="247" t="s">
        <v>852</v>
      </c>
      <c r="G668" s="245"/>
      <c r="H668" s="248">
        <v>46.890000000000001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179</v>
      </c>
      <c r="AU668" s="254" t="s">
        <v>81</v>
      </c>
      <c r="AV668" s="14" t="s">
        <v>81</v>
      </c>
      <c r="AW668" s="14" t="s">
        <v>33</v>
      </c>
      <c r="AX668" s="14" t="s">
        <v>72</v>
      </c>
      <c r="AY668" s="254" t="s">
        <v>166</v>
      </c>
    </row>
    <row r="669" s="14" customFormat="1">
      <c r="A669" s="14"/>
      <c r="B669" s="244"/>
      <c r="C669" s="245"/>
      <c r="D669" s="227" t="s">
        <v>179</v>
      </c>
      <c r="E669" s="246" t="s">
        <v>19</v>
      </c>
      <c r="F669" s="247" t="s">
        <v>853</v>
      </c>
      <c r="G669" s="245"/>
      <c r="H669" s="248">
        <v>40.350000000000001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179</v>
      </c>
      <c r="AU669" s="254" t="s">
        <v>81</v>
      </c>
      <c r="AV669" s="14" t="s">
        <v>81</v>
      </c>
      <c r="AW669" s="14" t="s">
        <v>33</v>
      </c>
      <c r="AX669" s="14" t="s">
        <v>72</v>
      </c>
      <c r="AY669" s="254" t="s">
        <v>166</v>
      </c>
    </row>
    <row r="670" s="14" customFormat="1">
      <c r="A670" s="14"/>
      <c r="B670" s="244"/>
      <c r="C670" s="245"/>
      <c r="D670" s="227" t="s">
        <v>179</v>
      </c>
      <c r="E670" s="246" t="s">
        <v>19</v>
      </c>
      <c r="F670" s="247" t="s">
        <v>854</v>
      </c>
      <c r="G670" s="245"/>
      <c r="H670" s="248">
        <v>29.074999999999999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179</v>
      </c>
      <c r="AU670" s="254" t="s">
        <v>81</v>
      </c>
      <c r="AV670" s="14" t="s">
        <v>81</v>
      </c>
      <c r="AW670" s="14" t="s">
        <v>33</v>
      </c>
      <c r="AX670" s="14" t="s">
        <v>72</v>
      </c>
      <c r="AY670" s="254" t="s">
        <v>166</v>
      </c>
    </row>
    <row r="671" s="15" customFormat="1">
      <c r="A671" s="15"/>
      <c r="B671" s="255"/>
      <c r="C671" s="256"/>
      <c r="D671" s="227" t="s">
        <v>179</v>
      </c>
      <c r="E671" s="257" t="s">
        <v>19</v>
      </c>
      <c r="F671" s="258" t="s">
        <v>181</v>
      </c>
      <c r="G671" s="256"/>
      <c r="H671" s="259">
        <v>204.86000000000001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65" t="s">
        <v>179</v>
      </c>
      <c r="AU671" s="265" t="s">
        <v>81</v>
      </c>
      <c r="AV671" s="15" t="s">
        <v>182</v>
      </c>
      <c r="AW671" s="15" t="s">
        <v>33</v>
      </c>
      <c r="AX671" s="15" t="s">
        <v>79</v>
      </c>
      <c r="AY671" s="265" t="s">
        <v>166</v>
      </c>
    </row>
    <row r="672" s="2" customFormat="1" ht="16.5" customHeight="1">
      <c r="A672" s="39"/>
      <c r="B672" s="40"/>
      <c r="C672" s="214" t="s">
        <v>855</v>
      </c>
      <c r="D672" s="214" t="s">
        <v>169</v>
      </c>
      <c r="E672" s="215" t="s">
        <v>856</v>
      </c>
      <c r="F672" s="216" t="s">
        <v>857</v>
      </c>
      <c r="G672" s="217" t="s">
        <v>247</v>
      </c>
      <c r="H672" s="218">
        <v>162.13200000000001</v>
      </c>
      <c r="I672" s="219"/>
      <c r="J672" s="220">
        <f>ROUND(I672*H672,2)</f>
        <v>0</v>
      </c>
      <c r="K672" s="216" t="s">
        <v>173</v>
      </c>
      <c r="L672" s="45"/>
      <c r="M672" s="221" t="s">
        <v>19</v>
      </c>
      <c r="N672" s="222" t="s">
        <v>43</v>
      </c>
      <c r="O672" s="85"/>
      <c r="P672" s="223">
        <f>O672*H672</f>
        <v>0</v>
      </c>
      <c r="Q672" s="223">
        <v>0.0015</v>
      </c>
      <c r="R672" s="223">
        <f>Q672*H672</f>
        <v>0.24319800000000003</v>
      </c>
      <c r="S672" s="223">
        <v>0</v>
      </c>
      <c r="T672" s="224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5" t="s">
        <v>352</v>
      </c>
      <c r="AT672" s="225" t="s">
        <v>169</v>
      </c>
      <c r="AU672" s="225" t="s">
        <v>81</v>
      </c>
      <c r="AY672" s="18" t="s">
        <v>166</v>
      </c>
      <c r="BE672" s="226">
        <f>IF(N672="základní",J672,0)</f>
        <v>0</v>
      </c>
      <c r="BF672" s="226">
        <f>IF(N672="snížená",J672,0)</f>
        <v>0</v>
      </c>
      <c r="BG672" s="226">
        <f>IF(N672="zákl. přenesená",J672,0)</f>
        <v>0</v>
      </c>
      <c r="BH672" s="226">
        <f>IF(N672="sníž. přenesená",J672,0)</f>
        <v>0</v>
      </c>
      <c r="BI672" s="226">
        <f>IF(N672="nulová",J672,0)</f>
        <v>0</v>
      </c>
      <c r="BJ672" s="18" t="s">
        <v>79</v>
      </c>
      <c r="BK672" s="226">
        <f>ROUND(I672*H672,2)</f>
        <v>0</v>
      </c>
      <c r="BL672" s="18" t="s">
        <v>352</v>
      </c>
      <c r="BM672" s="225" t="s">
        <v>858</v>
      </c>
    </row>
    <row r="673" s="2" customFormat="1">
      <c r="A673" s="39"/>
      <c r="B673" s="40"/>
      <c r="C673" s="41"/>
      <c r="D673" s="227" t="s">
        <v>176</v>
      </c>
      <c r="E673" s="41"/>
      <c r="F673" s="228" t="s">
        <v>859</v>
      </c>
      <c r="G673" s="41"/>
      <c r="H673" s="41"/>
      <c r="I673" s="229"/>
      <c r="J673" s="41"/>
      <c r="K673" s="41"/>
      <c r="L673" s="45"/>
      <c r="M673" s="230"/>
      <c r="N673" s="231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176</v>
      </c>
      <c r="AU673" s="18" t="s">
        <v>81</v>
      </c>
    </row>
    <row r="674" s="2" customFormat="1">
      <c r="A674" s="39"/>
      <c r="B674" s="40"/>
      <c r="C674" s="41"/>
      <c r="D674" s="232" t="s">
        <v>177</v>
      </c>
      <c r="E674" s="41"/>
      <c r="F674" s="233" t="s">
        <v>860</v>
      </c>
      <c r="G674" s="41"/>
      <c r="H674" s="41"/>
      <c r="I674" s="229"/>
      <c r="J674" s="41"/>
      <c r="K674" s="41"/>
      <c r="L674" s="45"/>
      <c r="M674" s="230"/>
      <c r="N674" s="231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177</v>
      </c>
      <c r="AU674" s="18" t="s">
        <v>81</v>
      </c>
    </row>
    <row r="675" s="13" customFormat="1">
      <c r="A675" s="13"/>
      <c r="B675" s="234"/>
      <c r="C675" s="235"/>
      <c r="D675" s="227" t="s">
        <v>179</v>
      </c>
      <c r="E675" s="236" t="s">
        <v>19</v>
      </c>
      <c r="F675" s="237" t="s">
        <v>262</v>
      </c>
      <c r="G675" s="235"/>
      <c r="H675" s="236" t="s">
        <v>19</v>
      </c>
      <c r="I675" s="238"/>
      <c r="J675" s="235"/>
      <c r="K675" s="235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179</v>
      </c>
      <c r="AU675" s="243" t="s">
        <v>81</v>
      </c>
      <c r="AV675" s="13" t="s">
        <v>79</v>
      </c>
      <c r="AW675" s="13" t="s">
        <v>33</v>
      </c>
      <c r="AX675" s="13" t="s">
        <v>72</v>
      </c>
      <c r="AY675" s="243" t="s">
        <v>166</v>
      </c>
    </row>
    <row r="676" s="14" customFormat="1">
      <c r="A676" s="14"/>
      <c r="B676" s="244"/>
      <c r="C676" s="245"/>
      <c r="D676" s="227" t="s">
        <v>179</v>
      </c>
      <c r="E676" s="246" t="s">
        <v>19</v>
      </c>
      <c r="F676" s="247" t="s">
        <v>861</v>
      </c>
      <c r="G676" s="245"/>
      <c r="H676" s="248">
        <v>12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179</v>
      </c>
      <c r="AU676" s="254" t="s">
        <v>81</v>
      </c>
      <c r="AV676" s="14" t="s">
        <v>81</v>
      </c>
      <c r="AW676" s="14" t="s">
        <v>33</v>
      </c>
      <c r="AX676" s="14" t="s">
        <v>72</v>
      </c>
      <c r="AY676" s="254" t="s">
        <v>166</v>
      </c>
    </row>
    <row r="677" s="14" customFormat="1">
      <c r="A677" s="14"/>
      <c r="B677" s="244"/>
      <c r="C677" s="245"/>
      <c r="D677" s="227" t="s">
        <v>179</v>
      </c>
      <c r="E677" s="246" t="s">
        <v>19</v>
      </c>
      <c r="F677" s="247" t="s">
        <v>862</v>
      </c>
      <c r="G677" s="245"/>
      <c r="H677" s="248">
        <v>9.5999999999999996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179</v>
      </c>
      <c r="AU677" s="254" t="s">
        <v>81</v>
      </c>
      <c r="AV677" s="14" t="s">
        <v>81</v>
      </c>
      <c r="AW677" s="14" t="s">
        <v>33</v>
      </c>
      <c r="AX677" s="14" t="s">
        <v>72</v>
      </c>
      <c r="AY677" s="254" t="s">
        <v>166</v>
      </c>
    </row>
    <row r="678" s="14" customFormat="1">
      <c r="A678" s="14"/>
      <c r="B678" s="244"/>
      <c r="C678" s="245"/>
      <c r="D678" s="227" t="s">
        <v>179</v>
      </c>
      <c r="E678" s="246" t="s">
        <v>19</v>
      </c>
      <c r="F678" s="247" t="s">
        <v>863</v>
      </c>
      <c r="G678" s="245"/>
      <c r="H678" s="248">
        <v>84.263999999999996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179</v>
      </c>
      <c r="AU678" s="254" t="s">
        <v>81</v>
      </c>
      <c r="AV678" s="14" t="s">
        <v>81</v>
      </c>
      <c r="AW678" s="14" t="s">
        <v>33</v>
      </c>
      <c r="AX678" s="14" t="s">
        <v>72</v>
      </c>
      <c r="AY678" s="254" t="s">
        <v>166</v>
      </c>
    </row>
    <row r="679" s="14" customFormat="1">
      <c r="A679" s="14"/>
      <c r="B679" s="244"/>
      <c r="C679" s="245"/>
      <c r="D679" s="227" t="s">
        <v>179</v>
      </c>
      <c r="E679" s="246" t="s">
        <v>19</v>
      </c>
      <c r="F679" s="247" t="s">
        <v>864</v>
      </c>
      <c r="G679" s="245"/>
      <c r="H679" s="248">
        <v>56.268000000000001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179</v>
      </c>
      <c r="AU679" s="254" t="s">
        <v>81</v>
      </c>
      <c r="AV679" s="14" t="s">
        <v>81</v>
      </c>
      <c r="AW679" s="14" t="s">
        <v>33</v>
      </c>
      <c r="AX679" s="14" t="s">
        <v>72</v>
      </c>
      <c r="AY679" s="254" t="s">
        <v>166</v>
      </c>
    </row>
    <row r="680" s="15" customFormat="1">
      <c r="A680" s="15"/>
      <c r="B680" s="255"/>
      <c r="C680" s="256"/>
      <c r="D680" s="227" t="s">
        <v>179</v>
      </c>
      <c r="E680" s="257" t="s">
        <v>19</v>
      </c>
      <c r="F680" s="258" t="s">
        <v>181</v>
      </c>
      <c r="G680" s="256"/>
      <c r="H680" s="259">
        <v>162.13200000000001</v>
      </c>
      <c r="I680" s="260"/>
      <c r="J680" s="256"/>
      <c r="K680" s="256"/>
      <c r="L680" s="261"/>
      <c r="M680" s="262"/>
      <c r="N680" s="263"/>
      <c r="O680" s="263"/>
      <c r="P680" s="263"/>
      <c r="Q680" s="263"/>
      <c r="R680" s="263"/>
      <c r="S680" s="263"/>
      <c r="T680" s="264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5" t="s">
        <v>179</v>
      </c>
      <c r="AU680" s="265" t="s">
        <v>81</v>
      </c>
      <c r="AV680" s="15" t="s">
        <v>182</v>
      </c>
      <c r="AW680" s="15" t="s">
        <v>33</v>
      </c>
      <c r="AX680" s="15" t="s">
        <v>79</v>
      </c>
      <c r="AY680" s="265" t="s">
        <v>166</v>
      </c>
    </row>
    <row r="681" s="2" customFormat="1" ht="21.75" customHeight="1">
      <c r="A681" s="39"/>
      <c r="B681" s="40"/>
      <c r="C681" s="214" t="s">
        <v>865</v>
      </c>
      <c r="D681" s="214" t="s">
        <v>169</v>
      </c>
      <c r="E681" s="215" t="s">
        <v>866</v>
      </c>
      <c r="F681" s="216" t="s">
        <v>867</v>
      </c>
      <c r="G681" s="217" t="s">
        <v>247</v>
      </c>
      <c r="H681" s="218">
        <v>204.86000000000001</v>
      </c>
      <c r="I681" s="219"/>
      <c r="J681" s="220">
        <f>ROUND(I681*H681,2)</f>
        <v>0</v>
      </c>
      <c r="K681" s="216" t="s">
        <v>173</v>
      </c>
      <c r="L681" s="45"/>
      <c r="M681" s="221" t="s">
        <v>19</v>
      </c>
      <c r="N681" s="222" t="s">
        <v>43</v>
      </c>
      <c r="O681" s="85"/>
      <c r="P681" s="223">
        <f>O681*H681</f>
        <v>0</v>
      </c>
      <c r="Q681" s="223">
        <v>0.0047999999999999996</v>
      </c>
      <c r="R681" s="223">
        <f>Q681*H681</f>
        <v>0.98332799999999998</v>
      </c>
      <c r="S681" s="223">
        <v>0</v>
      </c>
      <c r="T681" s="224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25" t="s">
        <v>352</v>
      </c>
      <c r="AT681" s="225" t="s">
        <v>169</v>
      </c>
      <c r="AU681" s="225" t="s">
        <v>81</v>
      </c>
      <c r="AY681" s="18" t="s">
        <v>166</v>
      </c>
      <c r="BE681" s="226">
        <f>IF(N681="základní",J681,0)</f>
        <v>0</v>
      </c>
      <c r="BF681" s="226">
        <f>IF(N681="snížená",J681,0)</f>
        <v>0</v>
      </c>
      <c r="BG681" s="226">
        <f>IF(N681="zákl. přenesená",J681,0)</f>
        <v>0</v>
      </c>
      <c r="BH681" s="226">
        <f>IF(N681="sníž. přenesená",J681,0)</f>
        <v>0</v>
      </c>
      <c r="BI681" s="226">
        <f>IF(N681="nulová",J681,0)</f>
        <v>0</v>
      </c>
      <c r="BJ681" s="18" t="s">
        <v>79</v>
      </c>
      <c r="BK681" s="226">
        <f>ROUND(I681*H681,2)</f>
        <v>0</v>
      </c>
      <c r="BL681" s="18" t="s">
        <v>352</v>
      </c>
      <c r="BM681" s="225" t="s">
        <v>868</v>
      </c>
    </row>
    <row r="682" s="2" customFormat="1">
      <c r="A682" s="39"/>
      <c r="B682" s="40"/>
      <c r="C682" s="41"/>
      <c r="D682" s="227" t="s">
        <v>176</v>
      </c>
      <c r="E682" s="41"/>
      <c r="F682" s="228" t="s">
        <v>869</v>
      </c>
      <c r="G682" s="41"/>
      <c r="H682" s="41"/>
      <c r="I682" s="229"/>
      <c r="J682" s="41"/>
      <c r="K682" s="41"/>
      <c r="L682" s="45"/>
      <c r="M682" s="230"/>
      <c r="N682" s="231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176</v>
      </c>
      <c r="AU682" s="18" t="s">
        <v>81</v>
      </c>
    </row>
    <row r="683" s="2" customFormat="1">
      <c r="A683" s="39"/>
      <c r="B683" s="40"/>
      <c r="C683" s="41"/>
      <c r="D683" s="232" t="s">
        <v>177</v>
      </c>
      <c r="E683" s="41"/>
      <c r="F683" s="233" t="s">
        <v>870</v>
      </c>
      <c r="G683" s="41"/>
      <c r="H683" s="41"/>
      <c r="I683" s="229"/>
      <c r="J683" s="41"/>
      <c r="K683" s="41"/>
      <c r="L683" s="45"/>
      <c r="M683" s="230"/>
      <c r="N683" s="231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177</v>
      </c>
      <c r="AU683" s="18" t="s">
        <v>81</v>
      </c>
    </row>
    <row r="684" s="13" customFormat="1">
      <c r="A684" s="13"/>
      <c r="B684" s="234"/>
      <c r="C684" s="235"/>
      <c r="D684" s="227" t="s">
        <v>179</v>
      </c>
      <c r="E684" s="236" t="s">
        <v>19</v>
      </c>
      <c r="F684" s="237" t="s">
        <v>262</v>
      </c>
      <c r="G684" s="235"/>
      <c r="H684" s="236" t="s">
        <v>19</v>
      </c>
      <c r="I684" s="238"/>
      <c r="J684" s="235"/>
      <c r="K684" s="235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179</v>
      </c>
      <c r="AU684" s="243" t="s">
        <v>81</v>
      </c>
      <c r="AV684" s="13" t="s">
        <v>79</v>
      </c>
      <c r="AW684" s="13" t="s">
        <v>33</v>
      </c>
      <c r="AX684" s="13" t="s">
        <v>72</v>
      </c>
      <c r="AY684" s="243" t="s">
        <v>166</v>
      </c>
    </row>
    <row r="685" s="13" customFormat="1">
      <c r="A685" s="13"/>
      <c r="B685" s="234"/>
      <c r="C685" s="235"/>
      <c r="D685" s="227" t="s">
        <v>179</v>
      </c>
      <c r="E685" s="236" t="s">
        <v>19</v>
      </c>
      <c r="F685" s="237" t="s">
        <v>849</v>
      </c>
      <c r="G685" s="235"/>
      <c r="H685" s="236" t="s">
        <v>19</v>
      </c>
      <c r="I685" s="238"/>
      <c r="J685" s="235"/>
      <c r="K685" s="235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179</v>
      </c>
      <c r="AU685" s="243" t="s">
        <v>81</v>
      </c>
      <c r="AV685" s="13" t="s">
        <v>79</v>
      </c>
      <c r="AW685" s="13" t="s">
        <v>33</v>
      </c>
      <c r="AX685" s="13" t="s">
        <v>72</v>
      </c>
      <c r="AY685" s="243" t="s">
        <v>166</v>
      </c>
    </row>
    <row r="686" s="14" customFormat="1">
      <c r="A686" s="14"/>
      <c r="B686" s="244"/>
      <c r="C686" s="245"/>
      <c r="D686" s="227" t="s">
        <v>179</v>
      </c>
      <c r="E686" s="246" t="s">
        <v>19</v>
      </c>
      <c r="F686" s="247" t="s">
        <v>268</v>
      </c>
      <c r="G686" s="245"/>
      <c r="H686" s="248">
        <v>10.300000000000001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179</v>
      </c>
      <c r="AU686" s="254" t="s">
        <v>81</v>
      </c>
      <c r="AV686" s="14" t="s">
        <v>81</v>
      </c>
      <c r="AW686" s="14" t="s">
        <v>33</v>
      </c>
      <c r="AX686" s="14" t="s">
        <v>72</v>
      </c>
      <c r="AY686" s="254" t="s">
        <v>166</v>
      </c>
    </row>
    <row r="687" s="14" customFormat="1">
      <c r="A687" s="14"/>
      <c r="B687" s="244"/>
      <c r="C687" s="245"/>
      <c r="D687" s="227" t="s">
        <v>179</v>
      </c>
      <c r="E687" s="246" t="s">
        <v>19</v>
      </c>
      <c r="F687" s="247" t="s">
        <v>269</v>
      </c>
      <c r="G687" s="245"/>
      <c r="H687" s="248">
        <v>8.0250000000000004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179</v>
      </c>
      <c r="AU687" s="254" t="s">
        <v>81</v>
      </c>
      <c r="AV687" s="14" t="s">
        <v>81</v>
      </c>
      <c r="AW687" s="14" t="s">
        <v>33</v>
      </c>
      <c r="AX687" s="14" t="s">
        <v>72</v>
      </c>
      <c r="AY687" s="254" t="s">
        <v>166</v>
      </c>
    </row>
    <row r="688" s="13" customFormat="1">
      <c r="A688" s="13"/>
      <c r="B688" s="234"/>
      <c r="C688" s="235"/>
      <c r="D688" s="227" t="s">
        <v>179</v>
      </c>
      <c r="E688" s="236" t="s">
        <v>19</v>
      </c>
      <c r="F688" s="237" t="s">
        <v>850</v>
      </c>
      <c r="G688" s="235"/>
      <c r="H688" s="236" t="s">
        <v>19</v>
      </c>
      <c r="I688" s="238"/>
      <c r="J688" s="235"/>
      <c r="K688" s="235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179</v>
      </c>
      <c r="AU688" s="243" t="s">
        <v>81</v>
      </c>
      <c r="AV688" s="13" t="s">
        <v>79</v>
      </c>
      <c r="AW688" s="13" t="s">
        <v>33</v>
      </c>
      <c r="AX688" s="13" t="s">
        <v>72</v>
      </c>
      <c r="AY688" s="243" t="s">
        <v>166</v>
      </c>
    </row>
    <row r="689" s="14" customFormat="1">
      <c r="A689" s="14"/>
      <c r="B689" s="244"/>
      <c r="C689" s="245"/>
      <c r="D689" s="227" t="s">
        <v>179</v>
      </c>
      <c r="E689" s="246" t="s">
        <v>19</v>
      </c>
      <c r="F689" s="247" t="s">
        <v>851</v>
      </c>
      <c r="G689" s="245"/>
      <c r="H689" s="248">
        <v>70.219999999999999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179</v>
      </c>
      <c r="AU689" s="254" t="s">
        <v>81</v>
      </c>
      <c r="AV689" s="14" t="s">
        <v>81</v>
      </c>
      <c r="AW689" s="14" t="s">
        <v>33</v>
      </c>
      <c r="AX689" s="14" t="s">
        <v>72</v>
      </c>
      <c r="AY689" s="254" t="s">
        <v>166</v>
      </c>
    </row>
    <row r="690" s="14" customFormat="1">
      <c r="A690" s="14"/>
      <c r="B690" s="244"/>
      <c r="C690" s="245"/>
      <c r="D690" s="227" t="s">
        <v>179</v>
      </c>
      <c r="E690" s="246" t="s">
        <v>19</v>
      </c>
      <c r="F690" s="247" t="s">
        <v>852</v>
      </c>
      <c r="G690" s="245"/>
      <c r="H690" s="248">
        <v>46.890000000000001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179</v>
      </c>
      <c r="AU690" s="254" t="s">
        <v>81</v>
      </c>
      <c r="AV690" s="14" t="s">
        <v>81</v>
      </c>
      <c r="AW690" s="14" t="s">
        <v>33</v>
      </c>
      <c r="AX690" s="14" t="s">
        <v>72</v>
      </c>
      <c r="AY690" s="254" t="s">
        <v>166</v>
      </c>
    </row>
    <row r="691" s="14" customFormat="1">
      <c r="A691" s="14"/>
      <c r="B691" s="244"/>
      <c r="C691" s="245"/>
      <c r="D691" s="227" t="s">
        <v>179</v>
      </c>
      <c r="E691" s="246" t="s">
        <v>19</v>
      </c>
      <c r="F691" s="247" t="s">
        <v>853</v>
      </c>
      <c r="G691" s="245"/>
      <c r="H691" s="248">
        <v>40.350000000000001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179</v>
      </c>
      <c r="AU691" s="254" t="s">
        <v>81</v>
      </c>
      <c r="AV691" s="14" t="s">
        <v>81</v>
      </c>
      <c r="AW691" s="14" t="s">
        <v>33</v>
      </c>
      <c r="AX691" s="14" t="s">
        <v>72</v>
      </c>
      <c r="AY691" s="254" t="s">
        <v>166</v>
      </c>
    </row>
    <row r="692" s="14" customFormat="1">
      <c r="A692" s="14"/>
      <c r="B692" s="244"/>
      <c r="C692" s="245"/>
      <c r="D692" s="227" t="s">
        <v>179</v>
      </c>
      <c r="E692" s="246" t="s">
        <v>19</v>
      </c>
      <c r="F692" s="247" t="s">
        <v>854</v>
      </c>
      <c r="G692" s="245"/>
      <c r="H692" s="248">
        <v>29.074999999999999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179</v>
      </c>
      <c r="AU692" s="254" t="s">
        <v>81</v>
      </c>
      <c r="AV692" s="14" t="s">
        <v>81</v>
      </c>
      <c r="AW692" s="14" t="s">
        <v>33</v>
      </c>
      <c r="AX692" s="14" t="s">
        <v>72</v>
      </c>
      <c r="AY692" s="254" t="s">
        <v>166</v>
      </c>
    </row>
    <row r="693" s="15" customFormat="1">
      <c r="A693" s="15"/>
      <c r="B693" s="255"/>
      <c r="C693" s="256"/>
      <c r="D693" s="227" t="s">
        <v>179</v>
      </c>
      <c r="E693" s="257" t="s">
        <v>19</v>
      </c>
      <c r="F693" s="258" t="s">
        <v>181</v>
      </c>
      <c r="G693" s="256"/>
      <c r="H693" s="259">
        <v>204.86000000000001</v>
      </c>
      <c r="I693" s="260"/>
      <c r="J693" s="256"/>
      <c r="K693" s="256"/>
      <c r="L693" s="261"/>
      <c r="M693" s="262"/>
      <c r="N693" s="263"/>
      <c r="O693" s="263"/>
      <c r="P693" s="263"/>
      <c r="Q693" s="263"/>
      <c r="R693" s="263"/>
      <c r="S693" s="263"/>
      <c r="T693" s="264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5" t="s">
        <v>179</v>
      </c>
      <c r="AU693" s="265" t="s">
        <v>81</v>
      </c>
      <c r="AV693" s="15" t="s">
        <v>182</v>
      </c>
      <c r="AW693" s="15" t="s">
        <v>33</v>
      </c>
      <c r="AX693" s="15" t="s">
        <v>79</v>
      </c>
      <c r="AY693" s="265" t="s">
        <v>166</v>
      </c>
    </row>
    <row r="694" s="2" customFormat="1" ht="16.5" customHeight="1">
      <c r="A694" s="39"/>
      <c r="B694" s="40"/>
      <c r="C694" s="214" t="s">
        <v>871</v>
      </c>
      <c r="D694" s="214" t="s">
        <v>169</v>
      </c>
      <c r="E694" s="215" t="s">
        <v>872</v>
      </c>
      <c r="F694" s="216" t="s">
        <v>873</v>
      </c>
      <c r="G694" s="217" t="s">
        <v>247</v>
      </c>
      <c r="H694" s="218">
        <v>204.86000000000001</v>
      </c>
      <c r="I694" s="219"/>
      <c r="J694" s="220">
        <f>ROUND(I694*H694,2)</f>
        <v>0</v>
      </c>
      <c r="K694" s="216" t="s">
        <v>173</v>
      </c>
      <c r="L694" s="45"/>
      <c r="M694" s="221" t="s">
        <v>19</v>
      </c>
      <c r="N694" s="222" t="s">
        <v>43</v>
      </c>
      <c r="O694" s="85"/>
      <c r="P694" s="223">
        <f>O694*H694</f>
        <v>0</v>
      </c>
      <c r="Q694" s="223">
        <v>0</v>
      </c>
      <c r="R694" s="223">
        <f>Q694*H694</f>
        <v>0</v>
      </c>
      <c r="S694" s="223">
        <v>0</v>
      </c>
      <c r="T694" s="224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5" t="s">
        <v>352</v>
      </c>
      <c r="AT694" s="225" t="s">
        <v>169</v>
      </c>
      <c r="AU694" s="225" t="s">
        <v>81</v>
      </c>
      <c r="AY694" s="18" t="s">
        <v>166</v>
      </c>
      <c r="BE694" s="226">
        <f>IF(N694="základní",J694,0)</f>
        <v>0</v>
      </c>
      <c r="BF694" s="226">
        <f>IF(N694="snížená",J694,0)</f>
        <v>0</v>
      </c>
      <c r="BG694" s="226">
        <f>IF(N694="zákl. přenesená",J694,0)</f>
        <v>0</v>
      </c>
      <c r="BH694" s="226">
        <f>IF(N694="sníž. přenesená",J694,0)</f>
        <v>0</v>
      </c>
      <c r="BI694" s="226">
        <f>IF(N694="nulová",J694,0)</f>
        <v>0</v>
      </c>
      <c r="BJ694" s="18" t="s">
        <v>79</v>
      </c>
      <c r="BK694" s="226">
        <f>ROUND(I694*H694,2)</f>
        <v>0</v>
      </c>
      <c r="BL694" s="18" t="s">
        <v>352</v>
      </c>
      <c r="BM694" s="225" t="s">
        <v>874</v>
      </c>
    </row>
    <row r="695" s="2" customFormat="1">
      <c r="A695" s="39"/>
      <c r="B695" s="40"/>
      <c r="C695" s="41"/>
      <c r="D695" s="227" t="s">
        <v>176</v>
      </c>
      <c r="E695" s="41"/>
      <c r="F695" s="228" t="s">
        <v>875</v>
      </c>
      <c r="G695" s="41"/>
      <c r="H695" s="41"/>
      <c r="I695" s="229"/>
      <c r="J695" s="41"/>
      <c r="K695" s="41"/>
      <c r="L695" s="45"/>
      <c r="M695" s="230"/>
      <c r="N695" s="231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176</v>
      </c>
      <c r="AU695" s="18" t="s">
        <v>81</v>
      </c>
    </row>
    <row r="696" s="2" customFormat="1">
      <c r="A696" s="39"/>
      <c r="B696" s="40"/>
      <c r="C696" s="41"/>
      <c r="D696" s="232" t="s">
        <v>177</v>
      </c>
      <c r="E696" s="41"/>
      <c r="F696" s="233" t="s">
        <v>876</v>
      </c>
      <c r="G696" s="41"/>
      <c r="H696" s="41"/>
      <c r="I696" s="229"/>
      <c r="J696" s="41"/>
      <c r="K696" s="41"/>
      <c r="L696" s="45"/>
      <c r="M696" s="230"/>
      <c r="N696" s="231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177</v>
      </c>
      <c r="AU696" s="18" t="s">
        <v>81</v>
      </c>
    </row>
    <row r="697" s="2" customFormat="1" ht="16.5" customHeight="1">
      <c r="A697" s="39"/>
      <c r="B697" s="40"/>
      <c r="C697" s="270" t="s">
        <v>877</v>
      </c>
      <c r="D697" s="270" t="s">
        <v>396</v>
      </c>
      <c r="E697" s="271" t="s">
        <v>878</v>
      </c>
      <c r="F697" s="272" t="s">
        <v>879</v>
      </c>
      <c r="G697" s="273" t="s">
        <v>247</v>
      </c>
      <c r="H697" s="274">
        <v>225.346</v>
      </c>
      <c r="I697" s="275"/>
      <c r="J697" s="276">
        <f>ROUND(I697*H697,2)</f>
        <v>0</v>
      </c>
      <c r="K697" s="272" t="s">
        <v>19</v>
      </c>
      <c r="L697" s="277"/>
      <c r="M697" s="278" t="s">
        <v>19</v>
      </c>
      <c r="N697" s="279" t="s">
        <v>43</v>
      </c>
      <c r="O697" s="85"/>
      <c r="P697" s="223">
        <f>O697*H697</f>
        <v>0</v>
      </c>
      <c r="Q697" s="223">
        <v>0.0080000000000000002</v>
      </c>
      <c r="R697" s="223">
        <f>Q697*H697</f>
        <v>1.8027680000000002</v>
      </c>
      <c r="S697" s="223">
        <v>0</v>
      </c>
      <c r="T697" s="224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25" t="s">
        <v>475</v>
      </c>
      <c r="AT697" s="225" t="s">
        <v>396</v>
      </c>
      <c r="AU697" s="225" t="s">
        <v>81</v>
      </c>
      <c r="AY697" s="18" t="s">
        <v>166</v>
      </c>
      <c r="BE697" s="226">
        <f>IF(N697="základní",J697,0)</f>
        <v>0</v>
      </c>
      <c r="BF697" s="226">
        <f>IF(N697="snížená",J697,0)</f>
        <v>0</v>
      </c>
      <c r="BG697" s="226">
        <f>IF(N697="zákl. přenesená",J697,0)</f>
        <v>0</v>
      </c>
      <c r="BH697" s="226">
        <f>IF(N697="sníž. přenesená",J697,0)</f>
        <v>0</v>
      </c>
      <c r="BI697" s="226">
        <f>IF(N697="nulová",J697,0)</f>
        <v>0</v>
      </c>
      <c r="BJ697" s="18" t="s">
        <v>79</v>
      </c>
      <c r="BK697" s="226">
        <f>ROUND(I697*H697,2)</f>
        <v>0</v>
      </c>
      <c r="BL697" s="18" t="s">
        <v>352</v>
      </c>
      <c r="BM697" s="225" t="s">
        <v>880</v>
      </c>
    </row>
    <row r="698" s="2" customFormat="1">
      <c r="A698" s="39"/>
      <c r="B698" s="40"/>
      <c r="C698" s="41"/>
      <c r="D698" s="227" t="s">
        <v>176</v>
      </c>
      <c r="E698" s="41"/>
      <c r="F698" s="228" t="s">
        <v>879</v>
      </c>
      <c r="G698" s="41"/>
      <c r="H698" s="41"/>
      <c r="I698" s="229"/>
      <c r="J698" s="41"/>
      <c r="K698" s="41"/>
      <c r="L698" s="45"/>
      <c r="M698" s="230"/>
      <c r="N698" s="231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176</v>
      </c>
      <c r="AU698" s="18" t="s">
        <v>81</v>
      </c>
    </row>
    <row r="699" s="14" customFormat="1">
      <c r="A699" s="14"/>
      <c r="B699" s="244"/>
      <c r="C699" s="245"/>
      <c r="D699" s="227" t="s">
        <v>179</v>
      </c>
      <c r="E699" s="246" t="s">
        <v>19</v>
      </c>
      <c r="F699" s="247" t="s">
        <v>881</v>
      </c>
      <c r="G699" s="245"/>
      <c r="H699" s="248">
        <v>225.346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4" t="s">
        <v>179</v>
      </c>
      <c r="AU699" s="254" t="s">
        <v>81</v>
      </c>
      <c r="AV699" s="14" t="s">
        <v>81</v>
      </c>
      <c r="AW699" s="14" t="s">
        <v>33</v>
      </c>
      <c r="AX699" s="14" t="s">
        <v>72</v>
      </c>
      <c r="AY699" s="254" t="s">
        <v>166</v>
      </c>
    </row>
    <row r="700" s="15" customFormat="1">
      <c r="A700" s="15"/>
      <c r="B700" s="255"/>
      <c r="C700" s="256"/>
      <c r="D700" s="227" t="s">
        <v>179</v>
      </c>
      <c r="E700" s="257" t="s">
        <v>19</v>
      </c>
      <c r="F700" s="258" t="s">
        <v>181</v>
      </c>
      <c r="G700" s="256"/>
      <c r="H700" s="259">
        <v>225.346</v>
      </c>
      <c r="I700" s="260"/>
      <c r="J700" s="256"/>
      <c r="K700" s="256"/>
      <c r="L700" s="261"/>
      <c r="M700" s="262"/>
      <c r="N700" s="263"/>
      <c r="O700" s="263"/>
      <c r="P700" s="263"/>
      <c r="Q700" s="263"/>
      <c r="R700" s="263"/>
      <c r="S700" s="263"/>
      <c r="T700" s="264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5" t="s">
        <v>179</v>
      </c>
      <c r="AU700" s="265" t="s">
        <v>81</v>
      </c>
      <c r="AV700" s="15" t="s">
        <v>182</v>
      </c>
      <c r="AW700" s="15" t="s">
        <v>33</v>
      </c>
      <c r="AX700" s="15" t="s">
        <v>79</v>
      </c>
      <c r="AY700" s="265" t="s">
        <v>166</v>
      </c>
    </row>
    <row r="701" s="2" customFormat="1" ht="16.5" customHeight="1">
      <c r="A701" s="39"/>
      <c r="B701" s="40"/>
      <c r="C701" s="214" t="s">
        <v>882</v>
      </c>
      <c r="D701" s="214" t="s">
        <v>169</v>
      </c>
      <c r="E701" s="215" t="s">
        <v>883</v>
      </c>
      <c r="F701" s="216" t="s">
        <v>884</v>
      </c>
      <c r="G701" s="217" t="s">
        <v>247</v>
      </c>
      <c r="H701" s="218">
        <v>204.86000000000001</v>
      </c>
      <c r="I701" s="219"/>
      <c r="J701" s="220">
        <f>ROUND(I701*H701,2)</f>
        <v>0</v>
      </c>
      <c r="K701" s="216" t="s">
        <v>173</v>
      </c>
      <c r="L701" s="45"/>
      <c r="M701" s="221" t="s">
        <v>19</v>
      </c>
      <c r="N701" s="222" t="s">
        <v>43</v>
      </c>
      <c r="O701" s="85"/>
      <c r="P701" s="223">
        <f>O701*H701</f>
        <v>0</v>
      </c>
      <c r="Q701" s="223">
        <v>0</v>
      </c>
      <c r="R701" s="223">
        <f>Q701*H701</f>
        <v>0</v>
      </c>
      <c r="S701" s="223">
        <v>0</v>
      </c>
      <c r="T701" s="224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5" t="s">
        <v>352</v>
      </c>
      <c r="AT701" s="225" t="s">
        <v>169</v>
      </c>
      <c r="AU701" s="225" t="s">
        <v>81</v>
      </c>
      <c r="AY701" s="18" t="s">
        <v>166</v>
      </c>
      <c r="BE701" s="226">
        <f>IF(N701="základní",J701,0)</f>
        <v>0</v>
      </c>
      <c r="BF701" s="226">
        <f>IF(N701="snížená",J701,0)</f>
        <v>0</v>
      </c>
      <c r="BG701" s="226">
        <f>IF(N701="zákl. přenesená",J701,0)</f>
        <v>0</v>
      </c>
      <c r="BH701" s="226">
        <f>IF(N701="sníž. přenesená",J701,0)</f>
        <v>0</v>
      </c>
      <c r="BI701" s="226">
        <f>IF(N701="nulová",J701,0)</f>
        <v>0</v>
      </c>
      <c r="BJ701" s="18" t="s">
        <v>79</v>
      </c>
      <c r="BK701" s="226">
        <f>ROUND(I701*H701,2)</f>
        <v>0</v>
      </c>
      <c r="BL701" s="18" t="s">
        <v>352</v>
      </c>
      <c r="BM701" s="225" t="s">
        <v>885</v>
      </c>
    </row>
    <row r="702" s="2" customFormat="1">
      <c r="A702" s="39"/>
      <c r="B702" s="40"/>
      <c r="C702" s="41"/>
      <c r="D702" s="227" t="s">
        <v>176</v>
      </c>
      <c r="E702" s="41"/>
      <c r="F702" s="228" t="s">
        <v>886</v>
      </c>
      <c r="G702" s="41"/>
      <c r="H702" s="41"/>
      <c r="I702" s="229"/>
      <c r="J702" s="41"/>
      <c r="K702" s="41"/>
      <c r="L702" s="45"/>
      <c r="M702" s="230"/>
      <c r="N702" s="231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176</v>
      </c>
      <c r="AU702" s="18" t="s">
        <v>81</v>
      </c>
    </row>
    <row r="703" s="2" customFormat="1">
      <c r="A703" s="39"/>
      <c r="B703" s="40"/>
      <c r="C703" s="41"/>
      <c r="D703" s="232" t="s">
        <v>177</v>
      </c>
      <c r="E703" s="41"/>
      <c r="F703" s="233" t="s">
        <v>887</v>
      </c>
      <c r="G703" s="41"/>
      <c r="H703" s="41"/>
      <c r="I703" s="229"/>
      <c r="J703" s="41"/>
      <c r="K703" s="41"/>
      <c r="L703" s="45"/>
      <c r="M703" s="230"/>
      <c r="N703" s="231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177</v>
      </c>
      <c r="AU703" s="18" t="s">
        <v>81</v>
      </c>
    </row>
    <row r="704" s="2" customFormat="1" ht="16.5" customHeight="1">
      <c r="A704" s="39"/>
      <c r="B704" s="40"/>
      <c r="C704" s="214" t="s">
        <v>888</v>
      </c>
      <c r="D704" s="214" t="s">
        <v>169</v>
      </c>
      <c r="E704" s="215" t="s">
        <v>889</v>
      </c>
      <c r="F704" s="216" t="s">
        <v>890</v>
      </c>
      <c r="G704" s="217" t="s">
        <v>363</v>
      </c>
      <c r="H704" s="218">
        <v>160.16</v>
      </c>
      <c r="I704" s="219"/>
      <c r="J704" s="220">
        <f>ROUND(I704*H704,2)</f>
        <v>0</v>
      </c>
      <c r="K704" s="216" t="s">
        <v>173</v>
      </c>
      <c r="L704" s="45"/>
      <c r="M704" s="221" t="s">
        <v>19</v>
      </c>
      <c r="N704" s="222" t="s">
        <v>43</v>
      </c>
      <c r="O704" s="85"/>
      <c r="P704" s="223">
        <f>O704*H704</f>
        <v>0</v>
      </c>
      <c r="Q704" s="223">
        <v>0.00055000000000000003</v>
      </c>
      <c r="R704" s="223">
        <f>Q704*H704</f>
        <v>0.088088</v>
      </c>
      <c r="S704" s="223">
        <v>0</v>
      </c>
      <c r="T704" s="224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5" t="s">
        <v>352</v>
      </c>
      <c r="AT704" s="225" t="s">
        <v>169</v>
      </c>
      <c r="AU704" s="225" t="s">
        <v>81</v>
      </c>
      <c r="AY704" s="18" t="s">
        <v>166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8" t="s">
        <v>79</v>
      </c>
      <c r="BK704" s="226">
        <f>ROUND(I704*H704,2)</f>
        <v>0</v>
      </c>
      <c r="BL704" s="18" t="s">
        <v>352</v>
      </c>
      <c r="BM704" s="225" t="s">
        <v>891</v>
      </c>
    </row>
    <row r="705" s="2" customFormat="1">
      <c r="A705" s="39"/>
      <c r="B705" s="40"/>
      <c r="C705" s="41"/>
      <c r="D705" s="227" t="s">
        <v>176</v>
      </c>
      <c r="E705" s="41"/>
      <c r="F705" s="228" t="s">
        <v>892</v>
      </c>
      <c r="G705" s="41"/>
      <c r="H705" s="41"/>
      <c r="I705" s="229"/>
      <c r="J705" s="41"/>
      <c r="K705" s="41"/>
      <c r="L705" s="45"/>
      <c r="M705" s="230"/>
      <c r="N705" s="231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176</v>
      </c>
      <c r="AU705" s="18" t="s">
        <v>81</v>
      </c>
    </row>
    <row r="706" s="2" customFormat="1">
      <c r="A706" s="39"/>
      <c r="B706" s="40"/>
      <c r="C706" s="41"/>
      <c r="D706" s="232" t="s">
        <v>177</v>
      </c>
      <c r="E706" s="41"/>
      <c r="F706" s="233" t="s">
        <v>893</v>
      </c>
      <c r="G706" s="41"/>
      <c r="H706" s="41"/>
      <c r="I706" s="229"/>
      <c r="J706" s="41"/>
      <c r="K706" s="41"/>
      <c r="L706" s="45"/>
      <c r="M706" s="230"/>
      <c r="N706" s="231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177</v>
      </c>
      <c r="AU706" s="18" t="s">
        <v>81</v>
      </c>
    </row>
    <row r="707" s="13" customFormat="1">
      <c r="A707" s="13"/>
      <c r="B707" s="234"/>
      <c r="C707" s="235"/>
      <c r="D707" s="227" t="s">
        <v>179</v>
      </c>
      <c r="E707" s="236" t="s">
        <v>19</v>
      </c>
      <c r="F707" s="237" t="s">
        <v>262</v>
      </c>
      <c r="G707" s="235"/>
      <c r="H707" s="236" t="s">
        <v>19</v>
      </c>
      <c r="I707" s="238"/>
      <c r="J707" s="235"/>
      <c r="K707" s="235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179</v>
      </c>
      <c r="AU707" s="243" t="s">
        <v>81</v>
      </c>
      <c r="AV707" s="13" t="s">
        <v>79</v>
      </c>
      <c r="AW707" s="13" t="s">
        <v>33</v>
      </c>
      <c r="AX707" s="13" t="s">
        <v>72</v>
      </c>
      <c r="AY707" s="243" t="s">
        <v>166</v>
      </c>
    </row>
    <row r="708" s="14" customFormat="1">
      <c r="A708" s="14"/>
      <c r="B708" s="244"/>
      <c r="C708" s="245"/>
      <c r="D708" s="227" t="s">
        <v>179</v>
      </c>
      <c r="E708" s="246" t="s">
        <v>19</v>
      </c>
      <c r="F708" s="247" t="s">
        <v>894</v>
      </c>
      <c r="G708" s="245"/>
      <c r="H708" s="248">
        <v>45.759999999999998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179</v>
      </c>
      <c r="AU708" s="254" t="s">
        <v>81</v>
      </c>
      <c r="AV708" s="14" t="s">
        <v>81</v>
      </c>
      <c r="AW708" s="14" t="s">
        <v>33</v>
      </c>
      <c r="AX708" s="14" t="s">
        <v>72</v>
      </c>
      <c r="AY708" s="254" t="s">
        <v>166</v>
      </c>
    </row>
    <row r="709" s="14" customFormat="1">
      <c r="A709" s="14"/>
      <c r="B709" s="244"/>
      <c r="C709" s="245"/>
      <c r="D709" s="227" t="s">
        <v>179</v>
      </c>
      <c r="E709" s="246" t="s">
        <v>19</v>
      </c>
      <c r="F709" s="247" t="s">
        <v>895</v>
      </c>
      <c r="G709" s="245"/>
      <c r="H709" s="248">
        <v>34.32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179</v>
      </c>
      <c r="AU709" s="254" t="s">
        <v>81</v>
      </c>
      <c r="AV709" s="14" t="s">
        <v>81</v>
      </c>
      <c r="AW709" s="14" t="s">
        <v>33</v>
      </c>
      <c r="AX709" s="14" t="s">
        <v>72</v>
      </c>
      <c r="AY709" s="254" t="s">
        <v>166</v>
      </c>
    </row>
    <row r="710" s="14" customFormat="1">
      <c r="A710" s="14"/>
      <c r="B710" s="244"/>
      <c r="C710" s="245"/>
      <c r="D710" s="227" t="s">
        <v>179</v>
      </c>
      <c r="E710" s="246" t="s">
        <v>19</v>
      </c>
      <c r="F710" s="247" t="s">
        <v>896</v>
      </c>
      <c r="G710" s="245"/>
      <c r="H710" s="248">
        <v>45.759999999999998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179</v>
      </c>
      <c r="AU710" s="254" t="s">
        <v>81</v>
      </c>
      <c r="AV710" s="14" t="s">
        <v>81</v>
      </c>
      <c r="AW710" s="14" t="s">
        <v>33</v>
      </c>
      <c r="AX710" s="14" t="s">
        <v>72</v>
      </c>
      <c r="AY710" s="254" t="s">
        <v>166</v>
      </c>
    </row>
    <row r="711" s="14" customFormat="1">
      <c r="A711" s="14"/>
      <c r="B711" s="244"/>
      <c r="C711" s="245"/>
      <c r="D711" s="227" t="s">
        <v>179</v>
      </c>
      <c r="E711" s="246" t="s">
        <v>19</v>
      </c>
      <c r="F711" s="247" t="s">
        <v>897</v>
      </c>
      <c r="G711" s="245"/>
      <c r="H711" s="248">
        <v>34.32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179</v>
      </c>
      <c r="AU711" s="254" t="s">
        <v>81</v>
      </c>
      <c r="AV711" s="14" t="s">
        <v>81</v>
      </c>
      <c r="AW711" s="14" t="s">
        <v>33</v>
      </c>
      <c r="AX711" s="14" t="s">
        <v>72</v>
      </c>
      <c r="AY711" s="254" t="s">
        <v>166</v>
      </c>
    </row>
    <row r="712" s="15" customFormat="1">
      <c r="A712" s="15"/>
      <c r="B712" s="255"/>
      <c r="C712" s="256"/>
      <c r="D712" s="227" t="s">
        <v>179</v>
      </c>
      <c r="E712" s="257" t="s">
        <v>19</v>
      </c>
      <c r="F712" s="258" t="s">
        <v>181</v>
      </c>
      <c r="G712" s="256"/>
      <c r="H712" s="259">
        <v>160.16</v>
      </c>
      <c r="I712" s="260"/>
      <c r="J712" s="256"/>
      <c r="K712" s="256"/>
      <c r="L712" s="261"/>
      <c r="M712" s="262"/>
      <c r="N712" s="263"/>
      <c r="O712" s="263"/>
      <c r="P712" s="263"/>
      <c r="Q712" s="263"/>
      <c r="R712" s="263"/>
      <c r="S712" s="263"/>
      <c r="T712" s="264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5" t="s">
        <v>179</v>
      </c>
      <c r="AU712" s="265" t="s">
        <v>81</v>
      </c>
      <c r="AV712" s="15" t="s">
        <v>182</v>
      </c>
      <c r="AW712" s="15" t="s">
        <v>33</v>
      </c>
      <c r="AX712" s="15" t="s">
        <v>79</v>
      </c>
      <c r="AY712" s="265" t="s">
        <v>166</v>
      </c>
    </row>
    <row r="713" s="2" customFormat="1" ht="16.5" customHeight="1">
      <c r="A713" s="39"/>
      <c r="B713" s="40"/>
      <c r="C713" s="214" t="s">
        <v>898</v>
      </c>
      <c r="D713" s="214" t="s">
        <v>169</v>
      </c>
      <c r="E713" s="215" t="s">
        <v>899</v>
      </c>
      <c r="F713" s="216" t="s">
        <v>900</v>
      </c>
      <c r="G713" s="217" t="s">
        <v>363</v>
      </c>
      <c r="H713" s="218">
        <v>88.109999999999999</v>
      </c>
      <c r="I713" s="219"/>
      <c r="J713" s="220">
        <f>ROUND(I713*H713,2)</f>
        <v>0</v>
      </c>
      <c r="K713" s="216" t="s">
        <v>173</v>
      </c>
      <c r="L713" s="45"/>
      <c r="M713" s="221" t="s">
        <v>19</v>
      </c>
      <c r="N713" s="222" t="s">
        <v>43</v>
      </c>
      <c r="O713" s="85"/>
      <c r="P713" s="223">
        <f>O713*H713</f>
        <v>0</v>
      </c>
      <c r="Q713" s="223">
        <v>0.00050000000000000001</v>
      </c>
      <c r="R713" s="223">
        <f>Q713*H713</f>
        <v>0.044055000000000004</v>
      </c>
      <c r="S713" s="223">
        <v>0</v>
      </c>
      <c r="T713" s="224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25" t="s">
        <v>352</v>
      </c>
      <c r="AT713" s="225" t="s">
        <v>169</v>
      </c>
      <c r="AU713" s="225" t="s">
        <v>81</v>
      </c>
      <c r="AY713" s="18" t="s">
        <v>166</v>
      </c>
      <c r="BE713" s="226">
        <f>IF(N713="základní",J713,0)</f>
        <v>0</v>
      </c>
      <c r="BF713" s="226">
        <f>IF(N713="snížená",J713,0)</f>
        <v>0</v>
      </c>
      <c r="BG713" s="226">
        <f>IF(N713="zákl. přenesená",J713,0)</f>
        <v>0</v>
      </c>
      <c r="BH713" s="226">
        <f>IF(N713="sníž. přenesená",J713,0)</f>
        <v>0</v>
      </c>
      <c r="BI713" s="226">
        <f>IF(N713="nulová",J713,0)</f>
        <v>0</v>
      </c>
      <c r="BJ713" s="18" t="s">
        <v>79</v>
      </c>
      <c r="BK713" s="226">
        <f>ROUND(I713*H713,2)</f>
        <v>0</v>
      </c>
      <c r="BL713" s="18" t="s">
        <v>352</v>
      </c>
      <c r="BM713" s="225" t="s">
        <v>901</v>
      </c>
    </row>
    <row r="714" s="2" customFormat="1">
      <c r="A714" s="39"/>
      <c r="B714" s="40"/>
      <c r="C714" s="41"/>
      <c r="D714" s="227" t="s">
        <v>176</v>
      </c>
      <c r="E714" s="41"/>
      <c r="F714" s="228" t="s">
        <v>902</v>
      </c>
      <c r="G714" s="41"/>
      <c r="H714" s="41"/>
      <c r="I714" s="229"/>
      <c r="J714" s="41"/>
      <c r="K714" s="41"/>
      <c r="L714" s="45"/>
      <c r="M714" s="230"/>
      <c r="N714" s="231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176</v>
      </c>
      <c r="AU714" s="18" t="s">
        <v>81</v>
      </c>
    </row>
    <row r="715" s="2" customFormat="1">
      <c r="A715" s="39"/>
      <c r="B715" s="40"/>
      <c r="C715" s="41"/>
      <c r="D715" s="232" t="s">
        <v>177</v>
      </c>
      <c r="E715" s="41"/>
      <c r="F715" s="233" t="s">
        <v>903</v>
      </c>
      <c r="G715" s="41"/>
      <c r="H715" s="41"/>
      <c r="I715" s="229"/>
      <c r="J715" s="41"/>
      <c r="K715" s="41"/>
      <c r="L715" s="45"/>
      <c r="M715" s="230"/>
      <c r="N715" s="231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177</v>
      </c>
      <c r="AU715" s="18" t="s">
        <v>81</v>
      </c>
    </row>
    <row r="716" s="13" customFormat="1">
      <c r="A716" s="13"/>
      <c r="B716" s="234"/>
      <c r="C716" s="235"/>
      <c r="D716" s="227" t="s">
        <v>179</v>
      </c>
      <c r="E716" s="236" t="s">
        <v>19</v>
      </c>
      <c r="F716" s="237" t="s">
        <v>262</v>
      </c>
      <c r="G716" s="235"/>
      <c r="H716" s="236" t="s">
        <v>19</v>
      </c>
      <c r="I716" s="238"/>
      <c r="J716" s="235"/>
      <c r="K716" s="235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179</v>
      </c>
      <c r="AU716" s="243" t="s">
        <v>81</v>
      </c>
      <c r="AV716" s="13" t="s">
        <v>79</v>
      </c>
      <c r="AW716" s="13" t="s">
        <v>33</v>
      </c>
      <c r="AX716" s="13" t="s">
        <v>72</v>
      </c>
      <c r="AY716" s="243" t="s">
        <v>166</v>
      </c>
    </row>
    <row r="717" s="14" customFormat="1">
      <c r="A717" s="14"/>
      <c r="B717" s="244"/>
      <c r="C717" s="245"/>
      <c r="D717" s="227" t="s">
        <v>179</v>
      </c>
      <c r="E717" s="246" t="s">
        <v>19</v>
      </c>
      <c r="F717" s="247" t="s">
        <v>904</v>
      </c>
      <c r="G717" s="245"/>
      <c r="H717" s="248">
        <v>36.189999999999998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179</v>
      </c>
      <c r="AU717" s="254" t="s">
        <v>81</v>
      </c>
      <c r="AV717" s="14" t="s">
        <v>81</v>
      </c>
      <c r="AW717" s="14" t="s">
        <v>33</v>
      </c>
      <c r="AX717" s="14" t="s">
        <v>72</v>
      </c>
      <c r="AY717" s="254" t="s">
        <v>166</v>
      </c>
    </row>
    <row r="718" s="14" customFormat="1">
      <c r="A718" s="14"/>
      <c r="B718" s="244"/>
      <c r="C718" s="245"/>
      <c r="D718" s="227" t="s">
        <v>179</v>
      </c>
      <c r="E718" s="246" t="s">
        <v>19</v>
      </c>
      <c r="F718" s="247" t="s">
        <v>905</v>
      </c>
      <c r="G718" s="245"/>
      <c r="H718" s="248">
        <v>31.02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179</v>
      </c>
      <c r="AU718" s="254" t="s">
        <v>81</v>
      </c>
      <c r="AV718" s="14" t="s">
        <v>81</v>
      </c>
      <c r="AW718" s="14" t="s">
        <v>33</v>
      </c>
      <c r="AX718" s="14" t="s">
        <v>72</v>
      </c>
      <c r="AY718" s="254" t="s">
        <v>166</v>
      </c>
    </row>
    <row r="719" s="14" customFormat="1">
      <c r="A719" s="14"/>
      <c r="B719" s="244"/>
      <c r="C719" s="245"/>
      <c r="D719" s="227" t="s">
        <v>179</v>
      </c>
      <c r="E719" s="246" t="s">
        <v>19</v>
      </c>
      <c r="F719" s="247" t="s">
        <v>906</v>
      </c>
      <c r="G719" s="245"/>
      <c r="H719" s="248">
        <v>15.619999999999999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179</v>
      </c>
      <c r="AU719" s="254" t="s">
        <v>81</v>
      </c>
      <c r="AV719" s="14" t="s">
        <v>81</v>
      </c>
      <c r="AW719" s="14" t="s">
        <v>33</v>
      </c>
      <c r="AX719" s="14" t="s">
        <v>72</v>
      </c>
      <c r="AY719" s="254" t="s">
        <v>166</v>
      </c>
    </row>
    <row r="720" s="14" customFormat="1">
      <c r="A720" s="14"/>
      <c r="B720" s="244"/>
      <c r="C720" s="245"/>
      <c r="D720" s="227" t="s">
        <v>179</v>
      </c>
      <c r="E720" s="246" t="s">
        <v>19</v>
      </c>
      <c r="F720" s="247" t="s">
        <v>907</v>
      </c>
      <c r="G720" s="245"/>
      <c r="H720" s="248">
        <v>5.2800000000000002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179</v>
      </c>
      <c r="AU720" s="254" t="s">
        <v>81</v>
      </c>
      <c r="AV720" s="14" t="s">
        <v>81</v>
      </c>
      <c r="AW720" s="14" t="s">
        <v>33</v>
      </c>
      <c r="AX720" s="14" t="s">
        <v>72</v>
      </c>
      <c r="AY720" s="254" t="s">
        <v>166</v>
      </c>
    </row>
    <row r="721" s="15" customFormat="1">
      <c r="A721" s="15"/>
      <c r="B721" s="255"/>
      <c r="C721" s="256"/>
      <c r="D721" s="227" t="s">
        <v>179</v>
      </c>
      <c r="E721" s="257" t="s">
        <v>19</v>
      </c>
      <c r="F721" s="258" t="s">
        <v>181</v>
      </c>
      <c r="G721" s="256"/>
      <c r="H721" s="259">
        <v>88.109999999999999</v>
      </c>
      <c r="I721" s="260"/>
      <c r="J721" s="256"/>
      <c r="K721" s="256"/>
      <c r="L721" s="261"/>
      <c r="M721" s="262"/>
      <c r="N721" s="263"/>
      <c r="O721" s="263"/>
      <c r="P721" s="263"/>
      <c r="Q721" s="263"/>
      <c r="R721" s="263"/>
      <c r="S721" s="263"/>
      <c r="T721" s="264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5" t="s">
        <v>179</v>
      </c>
      <c r="AU721" s="265" t="s">
        <v>81</v>
      </c>
      <c r="AV721" s="15" t="s">
        <v>182</v>
      </c>
      <c r="AW721" s="15" t="s">
        <v>33</v>
      </c>
      <c r="AX721" s="15" t="s">
        <v>79</v>
      </c>
      <c r="AY721" s="265" t="s">
        <v>166</v>
      </c>
    </row>
    <row r="722" s="2" customFormat="1" ht="16.5" customHeight="1">
      <c r="A722" s="39"/>
      <c r="B722" s="40"/>
      <c r="C722" s="214" t="s">
        <v>908</v>
      </c>
      <c r="D722" s="214" t="s">
        <v>169</v>
      </c>
      <c r="E722" s="215" t="s">
        <v>909</v>
      </c>
      <c r="F722" s="216" t="s">
        <v>910</v>
      </c>
      <c r="G722" s="217" t="s">
        <v>363</v>
      </c>
      <c r="H722" s="218">
        <v>30</v>
      </c>
      <c r="I722" s="219"/>
      <c r="J722" s="220">
        <f>ROUND(I722*H722,2)</f>
        <v>0</v>
      </c>
      <c r="K722" s="216" t="s">
        <v>173</v>
      </c>
      <c r="L722" s="45"/>
      <c r="M722" s="221" t="s">
        <v>19</v>
      </c>
      <c r="N722" s="222" t="s">
        <v>43</v>
      </c>
      <c r="O722" s="85"/>
      <c r="P722" s="223">
        <f>O722*H722</f>
        <v>0</v>
      </c>
      <c r="Q722" s="223">
        <v>0</v>
      </c>
      <c r="R722" s="223">
        <f>Q722*H722</f>
        <v>0</v>
      </c>
      <c r="S722" s="223">
        <v>0</v>
      </c>
      <c r="T722" s="224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5" t="s">
        <v>352</v>
      </c>
      <c r="AT722" s="225" t="s">
        <v>169</v>
      </c>
      <c r="AU722" s="225" t="s">
        <v>81</v>
      </c>
      <c r="AY722" s="18" t="s">
        <v>166</v>
      </c>
      <c r="BE722" s="226">
        <f>IF(N722="základní",J722,0)</f>
        <v>0</v>
      </c>
      <c r="BF722" s="226">
        <f>IF(N722="snížená",J722,0)</f>
        <v>0</v>
      </c>
      <c r="BG722" s="226">
        <f>IF(N722="zákl. přenesená",J722,0)</f>
        <v>0</v>
      </c>
      <c r="BH722" s="226">
        <f>IF(N722="sníž. přenesená",J722,0)</f>
        <v>0</v>
      </c>
      <c r="BI722" s="226">
        <f>IF(N722="nulová",J722,0)</f>
        <v>0</v>
      </c>
      <c r="BJ722" s="18" t="s">
        <v>79</v>
      </c>
      <c r="BK722" s="226">
        <f>ROUND(I722*H722,2)</f>
        <v>0</v>
      </c>
      <c r="BL722" s="18" t="s">
        <v>352</v>
      </c>
      <c r="BM722" s="225" t="s">
        <v>911</v>
      </c>
    </row>
    <row r="723" s="2" customFormat="1">
      <c r="A723" s="39"/>
      <c r="B723" s="40"/>
      <c r="C723" s="41"/>
      <c r="D723" s="227" t="s">
        <v>176</v>
      </c>
      <c r="E723" s="41"/>
      <c r="F723" s="228" t="s">
        <v>912</v>
      </c>
      <c r="G723" s="41"/>
      <c r="H723" s="41"/>
      <c r="I723" s="229"/>
      <c r="J723" s="41"/>
      <c r="K723" s="41"/>
      <c r="L723" s="45"/>
      <c r="M723" s="230"/>
      <c r="N723" s="231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176</v>
      </c>
      <c r="AU723" s="18" t="s">
        <v>81</v>
      </c>
    </row>
    <row r="724" s="2" customFormat="1">
      <c r="A724" s="39"/>
      <c r="B724" s="40"/>
      <c r="C724" s="41"/>
      <c r="D724" s="232" t="s">
        <v>177</v>
      </c>
      <c r="E724" s="41"/>
      <c r="F724" s="233" t="s">
        <v>913</v>
      </c>
      <c r="G724" s="41"/>
      <c r="H724" s="41"/>
      <c r="I724" s="229"/>
      <c r="J724" s="41"/>
      <c r="K724" s="41"/>
      <c r="L724" s="45"/>
      <c r="M724" s="230"/>
      <c r="N724" s="231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177</v>
      </c>
      <c r="AU724" s="18" t="s">
        <v>81</v>
      </c>
    </row>
    <row r="725" s="2" customFormat="1" ht="16.5" customHeight="1">
      <c r="A725" s="39"/>
      <c r="B725" s="40"/>
      <c r="C725" s="214" t="s">
        <v>914</v>
      </c>
      <c r="D725" s="214" t="s">
        <v>169</v>
      </c>
      <c r="E725" s="215" t="s">
        <v>915</v>
      </c>
      <c r="F725" s="216" t="s">
        <v>916</v>
      </c>
      <c r="G725" s="217" t="s">
        <v>490</v>
      </c>
      <c r="H725" s="218">
        <v>3.2229999999999999</v>
      </c>
      <c r="I725" s="219"/>
      <c r="J725" s="220">
        <f>ROUND(I725*H725,2)</f>
        <v>0</v>
      </c>
      <c r="K725" s="216" t="s">
        <v>173</v>
      </c>
      <c r="L725" s="45"/>
      <c r="M725" s="221" t="s">
        <v>19</v>
      </c>
      <c r="N725" s="222" t="s">
        <v>43</v>
      </c>
      <c r="O725" s="85"/>
      <c r="P725" s="223">
        <f>O725*H725</f>
        <v>0</v>
      </c>
      <c r="Q725" s="223">
        <v>0</v>
      </c>
      <c r="R725" s="223">
        <f>Q725*H725</f>
        <v>0</v>
      </c>
      <c r="S725" s="223">
        <v>0</v>
      </c>
      <c r="T725" s="224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25" t="s">
        <v>352</v>
      </c>
      <c r="AT725" s="225" t="s">
        <v>169</v>
      </c>
      <c r="AU725" s="225" t="s">
        <v>81</v>
      </c>
      <c r="AY725" s="18" t="s">
        <v>166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8" t="s">
        <v>79</v>
      </c>
      <c r="BK725" s="226">
        <f>ROUND(I725*H725,2)</f>
        <v>0</v>
      </c>
      <c r="BL725" s="18" t="s">
        <v>352</v>
      </c>
      <c r="BM725" s="225" t="s">
        <v>917</v>
      </c>
    </row>
    <row r="726" s="2" customFormat="1">
      <c r="A726" s="39"/>
      <c r="B726" s="40"/>
      <c r="C726" s="41"/>
      <c r="D726" s="227" t="s">
        <v>176</v>
      </c>
      <c r="E726" s="41"/>
      <c r="F726" s="228" t="s">
        <v>918</v>
      </c>
      <c r="G726" s="41"/>
      <c r="H726" s="41"/>
      <c r="I726" s="229"/>
      <c r="J726" s="41"/>
      <c r="K726" s="41"/>
      <c r="L726" s="45"/>
      <c r="M726" s="230"/>
      <c r="N726" s="231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176</v>
      </c>
      <c r="AU726" s="18" t="s">
        <v>81</v>
      </c>
    </row>
    <row r="727" s="2" customFormat="1">
      <c r="A727" s="39"/>
      <c r="B727" s="40"/>
      <c r="C727" s="41"/>
      <c r="D727" s="232" t="s">
        <v>177</v>
      </c>
      <c r="E727" s="41"/>
      <c r="F727" s="233" t="s">
        <v>919</v>
      </c>
      <c r="G727" s="41"/>
      <c r="H727" s="41"/>
      <c r="I727" s="229"/>
      <c r="J727" s="41"/>
      <c r="K727" s="41"/>
      <c r="L727" s="45"/>
      <c r="M727" s="230"/>
      <c r="N727" s="231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177</v>
      </c>
      <c r="AU727" s="18" t="s">
        <v>81</v>
      </c>
    </row>
    <row r="728" s="2" customFormat="1" ht="16.5" customHeight="1">
      <c r="A728" s="39"/>
      <c r="B728" s="40"/>
      <c r="C728" s="214" t="s">
        <v>920</v>
      </c>
      <c r="D728" s="214" t="s">
        <v>169</v>
      </c>
      <c r="E728" s="215" t="s">
        <v>921</v>
      </c>
      <c r="F728" s="216" t="s">
        <v>922</v>
      </c>
      <c r="G728" s="217" t="s">
        <v>490</v>
      </c>
      <c r="H728" s="218">
        <v>3.2229999999999999</v>
      </c>
      <c r="I728" s="219"/>
      <c r="J728" s="220">
        <f>ROUND(I728*H728,2)</f>
        <v>0</v>
      </c>
      <c r="K728" s="216" t="s">
        <v>173</v>
      </c>
      <c r="L728" s="45"/>
      <c r="M728" s="221" t="s">
        <v>19</v>
      </c>
      <c r="N728" s="222" t="s">
        <v>43</v>
      </c>
      <c r="O728" s="85"/>
      <c r="P728" s="223">
        <f>O728*H728</f>
        <v>0</v>
      </c>
      <c r="Q728" s="223">
        <v>0</v>
      </c>
      <c r="R728" s="223">
        <f>Q728*H728</f>
        <v>0</v>
      </c>
      <c r="S728" s="223">
        <v>0</v>
      </c>
      <c r="T728" s="224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25" t="s">
        <v>352</v>
      </c>
      <c r="AT728" s="225" t="s">
        <v>169</v>
      </c>
      <c r="AU728" s="225" t="s">
        <v>81</v>
      </c>
      <c r="AY728" s="18" t="s">
        <v>166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18" t="s">
        <v>79</v>
      </c>
      <c r="BK728" s="226">
        <f>ROUND(I728*H728,2)</f>
        <v>0</v>
      </c>
      <c r="BL728" s="18" t="s">
        <v>352</v>
      </c>
      <c r="BM728" s="225" t="s">
        <v>923</v>
      </c>
    </row>
    <row r="729" s="2" customFormat="1">
      <c r="A729" s="39"/>
      <c r="B729" s="40"/>
      <c r="C729" s="41"/>
      <c r="D729" s="227" t="s">
        <v>176</v>
      </c>
      <c r="E729" s="41"/>
      <c r="F729" s="228" t="s">
        <v>924</v>
      </c>
      <c r="G729" s="41"/>
      <c r="H729" s="41"/>
      <c r="I729" s="229"/>
      <c r="J729" s="41"/>
      <c r="K729" s="41"/>
      <c r="L729" s="45"/>
      <c r="M729" s="230"/>
      <c r="N729" s="231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176</v>
      </c>
      <c r="AU729" s="18" t="s">
        <v>81</v>
      </c>
    </row>
    <row r="730" s="2" customFormat="1">
      <c r="A730" s="39"/>
      <c r="B730" s="40"/>
      <c r="C730" s="41"/>
      <c r="D730" s="232" t="s">
        <v>177</v>
      </c>
      <c r="E730" s="41"/>
      <c r="F730" s="233" t="s">
        <v>925</v>
      </c>
      <c r="G730" s="41"/>
      <c r="H730" s="41"/>
      <c r="I730" s="229"/>
      <c r="J730" s="41"/>
      <c r="K730" s="41"/>
      <c r="L730" s="45"/>
      <c r="M730" s="230"/>
      <c r="N730" s="231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177</v>
      </c>
      <c r="AU730" s="18" t="s">
        <v>81</v>
      </c>
    </row>
    <row r="731" s="12" customFormat="1" ht="22.8" customHeight="1">
      <c r="A731" s="12"/>
      <c r="B731" s="198"/>
      <c r="C731" s="199"/>
      <c r="D731" s="200" t="s">
        <v>71</v>
      </c>
      <c r="E731" s="212" t="s">
        <v>926</v>
      </c>
      <c r="F731" s="212" t="s">
        <v>927</v>
      </c>
      <c r="G731" s="199"/>
      <c r="H731" s="199"/>
      <c r="I731" s="202"/>
      <c r="J731" s="213">
        <f>BK731</f>
        <v>0</v>
      </c>
      <c r="K731" s="199"/>
      <c r="L731" s="204"/>
      <c r="M731" s="205"/>
      <c r="N731" s="206"/>
      <c r="O731" s="206"/>
      <c r="P731" s="207">
        <f>SUM(P732:P741)</f>
        <v>0</v>
      </c>
      <c r="Q731" s="206"/>
      <c r="R731" s="207">
        <f>SUM(R732:R741)</f>
        <v>0.088623850000000004</v>
      </c>
      <c r="S731" s="206"/>
      <c r="T731" s="208">
        <f>SUM(T732:T741)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209" t="s">
        <v>81</v>
      </c>
      <c r="AT731" s="210" t="s">
        <v>71</v>
      </c>
      <c r="AU731" s="210" t="s">
        <v>79</v>
      </c>
      <c r="AY731" s="209" t="s">
        <v>166</v>
      </c>
      <c r="BK731" s="211">
        <f>SUM(BK732:BK741)</f>
        <v>0</v>
      </c>
    </row>
    <row r="732" s="2" customFormat="1" ht="16.5" customHeight="1">
      <c r="A732" s="39"/>
      <c r="B732" s="40"/>
      <c r="C732" s="214" t="s">
        <v>928</v>
      </c>
      <c r="D732" s="214" t="s">
        <v>169</v>
      </c>
      <c r="E732" s="215" t="s">
        <v>929</v>
      </c>
      <c r="F732" s="216" t="s">
        <v>930</v>
      </c>
      <c r="G732" s="217" t="s">
        <v>247</v>
      </c>
      <c r="H732" s="218">
        <v>253.21100000000001</v>
      </c>
      <c r="I732" s="219"/>
      <c r="J732" s="220">
        <f>ROUND(I732*H732,2)</f>
        <v>0</v>
      </c>
      <c r="K732" s="216" t="s">
        <v>19</v>
      </c>
      <c r="L732" s="45"/>
      <c r="M732" s="221" t="s">
        <v>19</v>
      </c>
      <c r="N732" s="222" t="s">
        <v>43</v>
      </c>
      <c r="O732" s="85"/>
      <c r="P732" s="223">
        <f>O732*H732</f>
        <v>0</v>
      </c>
      <c r="Q732" s="223">
        <v>0.00035</v>
      </c>
      <c r="R732" s="223">
        <f>Q732*H732</f>
        <v>0.088623850000000004</v>
      </c>
      <c r="S732" s="223">
        <v>0</v>
      </c>
      <c r="T732" s="224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25" t="s">
        <v>352</v>
      </c>
      <c r="AT732" s="225" t="s">
        <v>169</v>
      </c>
      <c r="AU732" s="225" t="s">
        <v>81</v>
      </c>
      <c r="AY732" s="18" t="s">
        <v>166</v>
      </c>
      <c r="BE732" s="226">
        <f>IF(N732="základní",J732,0)</f>
        <v>0</v>
      </c>
      <c r="BF732" s="226">
        <f>IF(N732="snížená",J732,0)</f>
        <v>0</v>
      </c>
      <c r="BG732" s="226">
        <f>IF(N732="zákl. přenesená",J732,0)</f>
        <v>0</v>
      </c>
      <c r="BH732" s="226">
        <f>IF(N732="sníž. přenesená",J732,0)</f>
        <v>0</v>
      </c>
      <c r="BI732" s="226">
        <f>IF(N732="nulová",J732,0)</f>
        <v>0</v>
      </c>
      <c r="BJ732" s="18" t="s">
        <v>79</v>
      </c>
      <c r="BK732" s="226">
        <f>ROUND(I732*H732,2)</f>
        <v>0</v>
      </c>
      <c r="BL732" s="18" t="s">
        <v>352</v>
      </c>
      <c r="BM732" s="225" t="s">
        <v>931</v>
      </c>
    </row>
    <row r="733" s="2" customFormat="1">
      <c r="A733" s="39"/>
      <c r="B733" s="40"/>
      <c r="C733" s="41"/>
      <c r="D733" s="227" t="s">
        <v>176</v>
      </c>
      <c r="E733" s="41"/>
      <c r="F733" s="228" t="s">
        <v>930</v>
      </c>
      <c r="G733" s="41"/>
      <c r="H733" s="41"/>
      <c r="I733" s="229"/>
      <c r="J733" s="41"/>
      <c r="K733" s="41"/>
      <c r="L733" s="45"/>
      <c r="M733" s="230"/>
      <c r="N733" s="231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176</v>
      </c>
      <c r="AU733" s="18" t="s">
        <v>81</v>
      </c>
    </row>
    <row r="734" s="13" customFormat="1">
      <c r="A734" s="13"/>
      <c r="B734" s="234"/>
      <c r="C734" s="235"/>
      <c r="D734" s="227" t="s">
        <v>179</v>
      </c>
      <c r="E734" s="236" t="s">
        <v>19</v>
      </c>
      <c r="F734" s="237" t="s">
        <v>262</v>
      </c>
      <c r="G734" s="235"/>
      <c r="H734" s="236" t="s">
        <v>19</v>
      </c>
      <c r="I734" s="238"/>
      <c r="J734" s="235"/>
      <c r="K734" s="235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179</v>
      </c>
      <c r="AU734" s="243" t="s">
        <v>81</v>
      </c>
      <c r="AV734" s="13" t="s">
        <v>79</v>
      </c>
      <c r="AW734" s="13" t="s">
        <v>33</v>
      </c>
      <c r="AX734" s="13" t="s">
        <v>72</v>
      </c>
      <c r="AY734" s="243" t="s">
        <v>166</v>
      </c>
    </row>
    <row r="735" s="13" customFormat="1">
      <c r="A735" s="13"/>
      <c r="B735" s="234"/>
      <c r="C735" s="235"/>
      <c r="D735" s="227" t="s">
        <v>179</v>
      </c>
      <c r="E735" s="236" t="s">
        <v>19</v>
      </c>
      <c r="F735" s="237" t="s">
        <v>263</v>
      </c>
      <c r="G735" s="235"/>
      <c r="H735" s="236" t="s">
        <v>19</v>
      </c>
      <c r="I735" s="238"/>
      <c r="J735" s="235"/>
      <c r="K735" s="235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179</v>
      </c>
      <c r="AU735" s="243" t="s">
        <v>81</v>
      </c>
      <c r="AV735" s="13" t="s">
        <v>79</v>
      </c>
      <c r="AW735" s="13" t="s">
        <v>33</v>
      </c>
      <c r="AX735" s="13" t="s">
        <v>72</v>
      </c>
      <c r="AY735" s="243" t="s">
        <v>166</v>
      </c>
    </row>
    <row r="736" s="14" customFormat="1">
      <c r="A736" s="14"/>
      <c r="B736" s="244"/>
      <c r="C736" s="245"/>
      <c r="D736" s="227" t="s">
        <v>179</v>
      </c>
      <c r="E736" s="246" t="s">
        <v>19</v>
      </c>
      <c r="F736" s="247" t="s">
        <v>932</v>
      </c>
      <c r="G736" s="245"/>
      <c r="H736" s="248">
        <v>114.139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4" t="s">
        <v>179</v>
      </c>
      <c r="AU736" s="254" t="s">
        <v>81</v>
      </c>
      <c r="AV736" s="14" t="s">
        <v>81</v>
      </c>
      <c r="AW736" s="14" t="s">
        <v>33</v>
      </c>
      <c r="AX736" s="14" t="s">
        <v>72</v>
      </c>
      <c r="AY736" s="254" t="s">
        <v>166</v>
      </c>
    </row>
    <row r="737" s="14" customFormat="1">
      <c r="A737" s="14"/>
      <c r="B737" s="244"/>
      <c r="C737" s="245"/>
      <c r="D737" s="227" t="s">
        <v>179</v>
      </c>
      <c r="E737" s="246" t="s">
        <v>19</v>
      </c>
      <c r="F737" s="247" t="s">
        <v>933</v>
      </c>
      <c r="G737" s="245"/>
      <c r="H737" s="248">
        <v>101.42400000000001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179</v>
      </c>
      <c r="AU737" s="254" t="s">
        <v>81</v>
      </c>
      <c r="AV737" s="14" t="s">
        <v>81</v>
      </c>
      <c r="AW737" s="14" t="s">
        <v>33</v>
      </c>
      <c r="AX737" s="14" t="s">
        <v>72</v>
      </c>
      <c r="AY737" s="254" t="s">
        <v>166</v>
      </c>
    </row>
    <row r="738" s="13" customFormat="1">
      <c r="A738" s="13"/>
      <c r="B738" s="234"/>
      <c r="C738" s="235"/>
      <c r="D738" s="227" t="s">
        <v>179</v>
      </c>
      <c r="E738" s="236" t="s">
        <v>19</v>
      </c>
      <c r="F738" s="237" t="s">
        <v>850</v>
      </c>
      <c r="G738" s="235"/>
      <c r="H738" s="236" t="s">
        <v>19</v>
      </c>
      <c r="I738" s="238"/>
      <c r="J738" s="235"/>
      <c r="K738" s="235"/>
      <c r="L738" s="239"/>
      <c r="M738" s="240"/>
      <c r="N738" s="241"/>
      <c r="O738" s="241"/>
      <c r="P738" s="241"/>
      <c r="Q738" s="241"/>
      <c r="R738" s="241"/>
      <c r="S738" s="241"/>
      <c r="T738" s="24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3" t="s">
        <v>179</v>
      </c>
      <c r="AU738" s="243" t="s">
        <v>81</v>
      </c>
      <c r="AV738" s="13" t="s">
        <v>79</v>
      </c>
      <c r="AW738" s="13" t="s">
        <v>33</v>
      </c>
      <c r="AX738" s="13" t="s">
        <v>72</v>
      </c>
      <c r="AY738" s="243" t="s">
        <v>166</v>
      </c>
    </row>
    <row r="739" s="14" customFormat="1">
      <c r="A739" s="14"/>
      <c r="B739" s="244"/>
      <c r="C739" s="245"/>
      <c r="D739" s="227" t="s">
        <v>179</v>
      </c>
      <c r="E739" s="246" t="s">
        <v>19</v>
      </c>
      <c r="F739" s="247" t="s">
        <v>934</v>
      </c>
      <c r="G739" s="245"/>
      <c r="H739" s="248">
        <v>17.359999999999999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179</v>
      </c>
      <c r="AU739" s="254" t="s">
        <v>81</v>
      </c>
      <c r="AV739" s="14" t="s">
        <v>81</v>
      </c>
      <c r="AW739" s="14" t="s">
        <v>33</v>
      </c>
      <c r="AX739" s="14" t="s">
        <v>72</v>
      </c>
      <c r="AY739" s="254" t="s">
        <v>166</v>
      </c>
    </row>
    <row r="740" s="14" customFormat="1">
      <c r="A740" s="14"/>
      <c r="B740" s="244"/>
      <c r="C740" s="245"/>
      <c r="D740" s="227" t="s">
        <v>179</v>
      </c>
      <c r="E740" s="246" t="s">
        <v>19</v>
      </c>
      <c r="F740" s="247" t="s">
        <v>935</v>
      </c>
      <c r="G740" s="245"/>
      <c r="H740" s="248">
        <v>20.288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179</v>
      </c>
      <c r="AU740" s="254" t="s">
        <v>81</v>
      </c>
      <c r="AV740" s="14" t="s">
        <v>81</v>
      </c>
      <c r="AW740" s="14" t="s">
        <v>33</v>
      </c>
      <c r="AX740" s="14" t="s">
        <v>72</v>
      </c>
      <c r="AY740" s="254" t="s">
        <v>166</v>
      </c>
    </row>
    <row r="741" s="15" customFormat="1">
      <c r="A741" s="15"/>
      <c r="B741" s="255"/>
      <c r="C741" s="256"/>
      <c r="D741" s="227" t="s">
        <v>179</v>
      </c>
      <c r="E741" s="257" t="s">
        <v>19</v>
      </c>
      <c r="F741" s="258" t="s">
        <v>181</v>
      </c>
      <c r="G741" s="256"/>
      <c r="H741" s="259">
        <v>253.21100000000001</v>
      </c>
      <c r="I741" s="260"/>
      <c r="J741" s="256"/>
      <c r="K741" s="256"/>
      <c r="L741" s="261"/>
      <c r="M741" s="280"/>
      <c r="N741" s="281"/>
      <c r="O741" s="281"/>
      <c r="P741" s="281"/>
      <c r="Q741" s="281"/>
      <c r="R741" s="281"/>
      <c r="S741" s="281"/>
      <c r="T741" s="282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179</v>
      </c>
      <c r="AU741" s="265" t="s">
        <v>81</v>
      </c>
      <c r="AV741" s="15" t="s">
        <v>182</v>
      </c>
      <c r="AW741" s="15" t="s">
        <v>33</v>
      </c>
      <c r="AX741" s="15" t="s">
        <v>79</v>
      </c>
      <c r="AY741" s="265" t="s">
        <v>166</v>
      </c>
    </row>
    <row r="742" s="2" customFormat="1" ht="6.96" customHeight="1">
      <c r="A742" s="39"/>
      <c r="B742" s="60"/>
      <c r="C742" s="61"/>
      <c r="D742" s="61"/>
      <c r="E742" s="61"/>
      <c r="F742" s="61"/>
      <c r="G742" s="61"/>
      <c r="H742" s="61"/>
      <c r="I742" s="61"/>
      <c r="J742" s="61"/>
      <c r="K742" s="61"/>
      <c r="L742" s="45"/>
      <c r="M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</row>
  </sheetData>
  <sheetProtection sheet="1" autoFilter="0" formatColumns="0" formatRows="0" objects="1" scenarios="1" spinCount="100000" saltValue="I9NsiXir1ZmJ8GqyPUsS3khFKV5rewOXfusby+/hsHCT1QkI7ODgH9BWBKvAmBTpj6o1Pc11Mk0yodMMV1w1fQ==" hashValue="OUqo6gjsgrGN0TFwMxUnmgNkJMD1T8KxJr3Txa+rRVaZolq3q5aIb7cev7TVq9oFRk4wT0T5NMC4jaTLQ875Lg==" algorithmName="SHA-512" password="CC35"/>
  <autoFilter ref="C97:K7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3" r:id="rId1" display="https://podminky.urs.cz/item/CS_URS_2022_01/340271011"/>
    <hyperlink ref="F113" r:id="rId2" display="https://podminky.urs.cz/item/CS_URS_2022_01/612131121"/>
    <hyperlink ref="F125" r:id="rId3" display="https://podminky.urs.cz/item/CS_URS_2022_01/612135011"/>
    <hyperlink ref="F134" r:id="rId4" display="https://podminky.urs.cz/item/CS_URS_2022_01/612135095"/>
    <hyperlink ref="F140" r:id="rId5" display="https://podminky.urs.cz/item/CS_URS_2022_01/612135101"/>
    <hyperlink ref="F147" r:id="rId6" display="https://podminky.urs.cz/item/CS_URS_2022_01/612142001"/>
    <hyperlink ref="F163" r:id="rId7" display="https://podminky.urs.cz/item/CS_URS_2022_01/612321121"/>
    <hyperlink ref="F175" r:id="rId8" display="https://podminky.urs.cz/item/CS_URS_2022_01/612325111"/>
    <hyperlink ref="F182" r:id="rId9" display="https://podminky.urs.cz/item/CS_URS_2022_01/619991001"/>
    <hyperlink ref="F188" r:id="rId10" display="https://podminky.urs.cz/item/CS_URS_2022_01/619991011"/>
    <hyperlink ref="F194" r:id="rId11" display="https://podminky.urs.cz/item/CS_URS_2022_01/632441225"/>
    <hyperlink ref="F200" r:id="rId12" display="https://podminky.urs.cz/item/CS_URS_2022_01/632441293"/>
    <hyperlink ref="F206" r:id="rId13" display="https://podminky.urs.cz/item/CS_URS_2022_01/632451254"/>
    <hyperlink ref="F212" r:id="rId14" display="https://podminky.urs.cz/item/CS_URS_2022_01/632451293"/>
    <hyperlink ref="F218" r:id="rId15" display="https://podminky.urs.cz/item/CS_URS_2022_01/632481213"/>
    <hyperlink ref="F225" r:id="rId16" display="https://podminky.urs.cz/item/CS_URS_2022_01/634112123"/>
    <hyperlink ref="F235" r:id="rId17" display="https://podminky.urs.cz/item/CS_URS_2022_01/634663111"/>
    <hyperlink ref="F241" r:id="rId18" display="https://podminky.urs.cz/item/CS_URS_2022_01/634911123"/>
    <hyperlink ref="F247" r:id="rId19" display="https://podminky.urs.cz/item/CS_URS_2022_01/642945111"/>
    <hyperlink ref="F273" r:id="rId20" display="https://podminky.urs.cz/item/CS_URS_2022_01/949101112"/>
    <hyperlink ref="F279" r:id="rId21" display="https://podminky.urs.cz/item/CS_URS_2022_01/952901111"/>
    <hyperlink ref="F285" r:id="rId22" display="https://podminky.urs.cz/item/CS_URS_2022_01/952902121"/>
    <hyperlink ref="F291" r:id="rId23" display="https://podminky.urs.cz/item/CS_URS_2022_01/952902601"/>
    <hyperlink ref="F297" r:id="rId24" display="https://podminky.urs.cz/item/CS_URS_2022_01/952902611"/>
    <hyperlink ref="F305" r:id="rId25" display="https://podminky.urs.cz/item/CS_URS_2022_01/971052651"/>
    <hyperlink ref="F316" r:id="rId26" display="https://podminky.urs.cz/item/CS_URS_2022_01/977151113"/>
    <hyperlink ref="F322" r:id="rId27" display="https://podminky.urs.cz/item/CS_URS_2022_01/977211113"/>
    <hyperlink ref="F349" r:id="rId28" display="https://podminky.urs.cz/item/CS_URS_2022_01/997013211"/>
    <hyperlink ref="F352" r:id="rId29" display="https://podminky.urs.cz/item/CS_URS_2022_01/997013501"/>
    <hyperlink ref="F355" r:id="rId30" display="https://podminky.urs.cz/item/CS_URS_2022_01/997013509"/>
    <hyperlink ref="F359" r:id="rId31" display="https://podminky.urs.cz/item/CS_URS_2022_01/997013602"/>
    <hyperlink ref="F363" r:id="rId32" display="https://podminky.urs.cz/item/CS_URS_2022_01/998018001"/>
    <hyperlink ref="F368" r:id="rId33" display="https://podminky.urs.cz/item/CS_URS_2022_01/713121111"/>
    <hyperlink ref="F379" r:id="rId34" display="https://podminky.urs.cz/item/CS_URS_2022_01/998713101"/>
    <hyperlink ref="F382" r:id="rId35" display="https://podminky.urs.cz/item/CS_URS_2022_01/998713181"/>
    <hyperlink ref="F386" r:id="rId36" display="https://podminky.urs.cz/item/CS_URS_2022_01/763111331"/>
    <hyperlink ref="F393" r:id="rId37" display="https://podminky.urs.cz/item/CS_URS_2022_01/763111437"/>
    <hyperlink ref="F400" r:id="rId38" display="https://podminky.urs.cz/item/CS_URS_2022_01/763111714"/>
    <hyperlink ref="F405" r:id="rId39" display="https://podminky.urs.cz/item/CS_URS_2022_01/763111717"/>
    <hyperlink ref="F410" r:id="rId40" display="https://podminky.urs.cz/item/CS_URS_2022_01/763111720"/>
    <hyperlink ref="F421" r:id="rId41" display="https://podminky.urs.cz/item/CS_URS_2022_01/763121714"/>
    <hyperlink ref="F426" r:id="rId42" display="https://podminky.urs.cz/item/CS_URS_2022_01/763135101"/>
    <hyperlink ref="F443" r:id="rId43" display="https://podminky.urs.cz/item/CS_URS_2022_01/763173111"/>
    <hyperlink ref="F450" r:id="rId44" display="https://podminky.urs.cz/item/CS_URS_2022_01/763173112"/>
    <hyperlink ref="F455" r:id="rId45" display="https://podminky.urs.cz/item/CS_URS_2022_01/763173113"/>
    <hyperlink ref="F460" r:id="rId46" display="https://podminky.urs.cz/item/CS_URS_2022_01/763173132"/>
    <hyperlink ref="F465" r:id="rId47" display="https://podminky.urs.cz/item/CS_URS_2022_01/763181311"/>
    <hyperlink ref="F494" r:id="rId48" display="https://podminky.urs.cz/item/CS_URS_2022_01/998763100"/>
    <hyperlink ref="F497" r:id="rId49" display="https://podminky.urs.cz/item/CS_URS_2022_01/998763181"/>
    <hyperlink ref="F501" r:id="rId50" display="https://podminky.urs.cz/item/CS_URS_2022_01/766660001"/>
    <hyperlink ref="F538" r:id="rId51" display="https://podminky.urs.cz/item/CS_URS_2022_01/766660021"/>
    <hyperlink ref="F545" r:id="rId52" display="https://podminky.urs.cz/item/CS_URS_2022_01/766660022"/>
    <hyperlink ref="F572" r:id="rId53" display="https://podminky.urs.cz/item/CS_URS_2022_01/998766101"/>
    <hyperlink ref="F575" r:id="rId54" display="https://podminky.urs.cz/item/CS_URS_2022_01/998766181"/>
    <hyperlink ref="F579" r:id="rId55" display="https://podminky.urs.cz/item/CS_URS_2022_01/771121011"/>
    <hyperlink ref="F589" r:id="rId56" display="https://podminky.urs.cz/item/CS_URS_2022_01/771161021"/>
    <hyperlink ref="F599" r:id="rId57" display="https://podminky.urs.cz/item/CS_URS_2022_01/771474113"/>
    <hyperlink ref="F606" r:id="rId58" display="https://podminky.urs.cz/item/CS_URS_2022_01/771576142"/>
    <hyperlink ref="F620" r:id="rId59" display="https://podminky.urs.cz/item/CS_URS_2022_01/771577124"/>
    <hyperlink ref="F626" r:id="rId60" display="https://podminky.urs.cz/item/CS_URS_2022_01/771577125"/>
    <hyperlink ref="F632" r:id="rId61" display="https://podminky.urs.cz/item/CS_URS_2022_01/771591112"/>
    <hyperlink ref="F640" r:id="rId62" display="https://podminky.urs.cz/item/CS_URS_2022_01/771591184"/>
    <hyperlink ref="F646" r:id="rId63" display="https://podminky.urs.cz/item/CS_URS_2022_01/771591264"/>
    <hyperlink ref="F654" r:id="rId64" display="https://podminky.urs.cz/item/CS_URS_2022_01/998771101"/>
    <hyperlink ref="F657" r:id="rId65" display="https://podminky.urs.cz/item/CS_URS_2022_01/998771181"/>
    <hyperlink ref="F661" r:id="rId66" display="https://podminky.urs.cz/item/CS_URS_2022_01/781121011"/>
    <hyperlink ref="F674" r:id="rId67" display="https://podminky.urs.cz/item/CS_URS_2022_01/781131112"/>
    <hyperlink ref="F683" r:id="rId68" display="https://podminky.urs.cz/item/CS_URS_2022_01/781474226"/>
    <hyperlink ref="F696" r:id="rId69" display="https://podminky.urs.cz/item/CS_URS_2022_01/781477114"/>
    <hyperlink ref="F703" r:id="rId70" display="https://podminky.urs.cz/item/CS_URS_2022_01/781477115"/>
    <hyperlink ref="F706" r:id="rId71" display="https://podminky.urs.cz/item/CS_URS_2022_01/781494111"/>
    <hyperlink ref="F715" r:id="rId72" display="https://podminky.urs.cz/item/CS_URS_2022_01/781494511a"/>
    <hyperlink ref="F724" r:id="rId73" display="https://podminky.urs.cz/item/CS_URS_2022_01/781495184"/>
    <hyperlink ref="F727" r:id="rId74" display="https://podminky.urs.cz/item/CS_URS_2022_01/998781101"/>
    <hyperlink ref="F730" r:id="rId75" display="https://podminky.urs.cz/item/CS_URS_2022_01/998781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 s="1" customFormat="1" ht="12" customHeight="1">
      <c r="B8" s="21"/>
      <c r="D8" s="144" t="s">
        <v>137</v>
      </c>
      <c r="L8" s="21"/>
    </row>
    <row r="9" s="2" customFormat="1" ht="16.5" customHeight="1">
      <c r="A9" s="39"/>
      <c r="B9" s="45"/>
      <c r="C9" s="39"/>
      <c r="D9" s="39"/>
      <c r="E9" s="145" t="s">
        <v>138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936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23. 2. 2022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ROUND((SUM(BE91:BE243)),  2)</f>
        <v>0</v>
      </c>
      <c r="G35" s="39"/>
      <c r="H35" s="39"/>
      <c r="I35" s="159">
        <v>0.20999999999999999</v>
      </c>
      <c r="J35" s="158">
        <f>ROUND(((SUM(BE91:BE243))*I35),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ROUND((SUM(BF91:BF243)),  2)</f>
        <v>0</v>
      </c>
      <c r="G36" s="39"/>
      <c r="H36" s="39"/>
      <c r="I36" s="159">
        <v>0.14999999999999999</v>
      </c>
      <c r="J36" s="158">
        <f>ROUND(((SUM(BF91:BF243))*I36),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ROUND((SUM(BG91:BG243)),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ROUND((SUM(BH91:BH243)),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ROUND((SUM(BI91:BI243)),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141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PCHO PRO UMÍSTĚNÍ ZAMĚSTNANECKÝCH ŠATEN V 1.P.P.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II-02 - Elektroinstalace - silnoproud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23. 2. 2022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142</v>
      </c>
      <c r="D61" s="173"/>
      <c r="E61" s="173"/>
      <c r="F61" s="173"/>
      <c r="G61" s="173"/>
      <c r="H61" s="173"/>
      <c r="I61" s="173"/>
      <c r="J61" s="174" t="s">
        <v>143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144</v>
      </c>
    </row>
    <row r="64" s="9" customFormat="1" ht="24.96" customHeight="1">
      <c r="A64" s="9"/>
      <c r="B64" s="176"/>
      <c r="C64" s="177"/>
      <c r="D64" s="178" t="s">
        <v>937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938</v>
      </c>
      <c r="E65" s="179"/>
      <c r="F65" s="179"/>
      <c r="G65" s="179"/>
      <c r="H65" s="179"/>
      <c r="I65" s="179"/>
      <c r="J65" s="180">
        <f>J125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939</v>
      </c>
      <c r="E66" s="179"/>
      <c r="F66" s="179"/>
      <c r="G66" s="179"/>
      <c r="H66" s="179"/>
      <c r="I66" s="179"/>
      <c r="J66" s="180">
        <f>J178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940</v>
      </c>
      <c r="E67" s="179"/>
      <c r="F67" s="179"/>
      <c r="G67" s="179"/>
      <c r="H67" s="179"/>
      <c r="I67" s="179"/>
      <c r="J67" s="180">
        <f>J203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941</v>
      </c>
      <c r="E68" s="179"/>
      <c r="F68" s="179"/>
      <c r="G68" s="179"/>
      <c r="H68" s="179"/>
      <c r="I68" s="179"/>
      <c r="J68" s="180">
        <f>J214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942</v>
      </c>
      <c r="E69" s="179"/>
      <c r="F69" s="179"/>
      <c r="G69" s="179"/>
      <c r="H69" s="179"/>
      <c r="I69" s="179"/>
      <c r="J69" s="180">
        <f>J235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150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STAVEBNÍ ÚPRAVY BUDOVY PCHO PRO UMÍSTĚNÍ ZAMĚSTNANECKÝCH ŠATEN V 1.P.P.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137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138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139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II-02 - Elektroinstalace - silnoproud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23. 2. 2022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Nemocnice ve Frýdku - Místku, p.o.</v>
      </c>
      <c r="G87" s="41"/>
      <c r="H87" s="41"/>
      <c r="I87" s="33" t="s">
        <v>31</v>
      </c>
      <c r="J87" s="37" t="str">
        <f>E23</f>
        <v>FORSING projekt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Jindřich Jansa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151</v>
      </c>
      <c r="D90" s="190" t="s">
        <v>57</v>
      </c>
      <c r="E90" s="190" t="s">
        <v>53</v>
      </c>
      <c r="F90" s="190" t="s">
        <v>54</v>
      </c>
      <c r="G90" s="190" t="s">
        <v>152</v>
      </c>
      <c r="H90" s="190" t="s">
        <v>153</v>
      </c>
      <c r="I90" s="190" t="s">
        <v>154</v>
      </c>
      <c r="J90" s="190" t="s">
        <v>143</v>
      </c>
      <c r="K90" s="191" t="s">
        <v>155</v>
      </c>
      <c r="L90" s="192"/>
      <c r="M90" s="93" t="s">
        <v>19</v>
      </c>
      <c r="N90" s="94" t="s">
        <v>42</v>
      </c>
      <c r="O90" s="94" t="s">
        <v>156</v>
      </c>
      <c r="P90" s="94" t="s">
        <v>157</v>
      </c>
      <c r="Q90" s="94" t="s">
        <v>158</v>
      </c>
      <c r="R90" s="94" t="s">
        <v>159</v>
      </c>
      <c r="S90" s="94" t="s">
        <v>160</v>
      </c>
      <c r="T90" s="95" t="s">
        <v>161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162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P92+P125+P178+P203+P214+P235</f>
        <v>0</v>
      </c>
      <c r="Q91" s="97"/>
      <c r="R91" s="195">
        <f>R92+R125+R178+R203+R214+R235</f>
        <v>0</v>
      </c>
      <c r="S91" s="97"/>
      <c r="T91" s="196">
        <f>T92+T125+T178+T203+T214+T235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144</v>
      </c>
      <c r="BK91" s="197">
        <f>BK92+BK125+BK178+BK203+BK214+BK235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943</v>
      </c>
      <c r="F92" s="201" t="s">
        <v>943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SUM(P93:P124)</f>
        <v>0</v>
      </c>
      <c r="Q92" s="206"/>
      <c r="R92" s="207">
        <f>SUM(R93:R124)</f>
        <v>0</v>
      </c>
      <c r="S92" s="206"/>
      <c r="T92" s="208">
        <f>SUM(T93:T124)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72</v>
      </c>
      <c r="AY92" s="209" t="s">
        <v>166</v>
      </c>
      <c r="BK92" s="211">
        <f>SUM(BK93:BK124)</f>
        <v>0</v>
      </c>
    </row>
    <row r="93" s="2" customFormat="1" ht="16.5" customHeight="1">
      <c r="A93" s="39"/>
      <c r="B93" s="40"/>
      <c r="C93" s="214" t="s">
        <v>79</v>
      </c>
      <c r="D93" s="214" t="s">
        <v>169</v>
      </c>
      <c r="E93" s="215" t="s">
        <v>944</v>
      </c>
      <c r="F93" s="216" t="s">
        <v>945</v>
      </c>
      <c r="G93" s="217" t="s">
        <v>19</v>
      </c>
      <c r="H93" s="218">
        <v>42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182</v>
      </c>
      <c r="AT93" s="225" t="s">
        <v>169</v>
      </c>
      <c r="AU93" s="225" t="s">
        <v>79</v>
      </c>
      <c r="AY93" s="18" t="s">
        <v>166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79</v>
      </c>
      <c r="BK93" s="226">
        <f>ROUND(I93*H93,2)</f>
        <v>0</v>
      </c>
      <c r="BL93" s="18" t="s">
        <v>182</v>
      </c>
      <c r="BM93" s="225" t="s">
        <v>81</v>
      </c>
    </row>
    <row r="94" s="2" customFormat="1">
      <c r="A94" s="39"/>
      <c r="B94" s="40"/>
      <c r="C94" s="41"/>
      <c r="D94" s="227" t="s">
        <v>176</v>
      </c>
      <c r="E94" s="41"/>
      <c r="F94" s="228" t="s">
        <v>946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176</v>
      </c>
      <c r="AU94" s="18" t="s">
        <v>79</v>
      </c>
    </row>
    <row r="95" s="2" customFormat="1" ht="16.5" customHeight="1">
      <c r="A95" s="39"/>
      <c r="B95" s="40"/>
      <c r="C95" s="214" t="s">
        <v>81</v>
      </c>
      <c r="D95" s="214" t="s">
        <v>169</v>
      </c>
      <c r="E95" s="215" t="s">
        <v>947</v>
      </c>
      <c r="F95" s="216" t="s">
        <v>948</v>
      </c>
      <c r="G95" s="217" t="s">
        <v>19</v>
      </c>
      <c r="H95" s="218">
        <v>60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182</v>
      </c>
      <c r="AT95" s="225" t="s">
        <v>169</v>
      </c>
      <c r="AU95" s="225" t="s">
        <v>79</v>
      </c>
      <c r="AY95" s="18" t="s">
        <v>166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79</v>
      </c>
      <c r="BK95" s="226">
        <f>ROUND(I95*H95,2)</f>
        <v>0</v>
      </c>
      <c r="BL95" s="18" t="s">
        <v>182</v>
      </c>
      <c r="BM95" s="225" t="s">
        <v>182</v>
      </c>
    </row>
    <row r="96" s="2" customFormat="1">
      <c r="A96" s="39"/>
      <c r="B96" s="40"/>
      <c r="C96" s="41"/>
      <c r="D96" s="227" t="s">
        <v>176</v>
      </c>
      <c r="E96" s="41"/>
      <c r="F96" s="228" t="s">
        <v>949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176</v>
      </c>
      <c r="AU96" s="18" t="s">
        <v>79</v>
      </c>
    </row>
    <row r="97" s="2" customFormat="1" ht="16.5" customHeight="1">
      <c r="A97" s="39"/>
      <c r="B97" s="40"/>
      <c r="C97" s="214" t="s">
        <v>98</v>
      </c>
      <c r="D97" s="214" t="s">
        <v>169</v>
      </c>
      <c r="E97" s="215" t="s">
        <v>950</v>
      </c>
      <c r="F97" s="216" t="s">
        <v>951</v>
      </c>
      <c r="G97" s="217" t="s">
        <v>19</v>
      </c>
      <c r="H97" s="218">
        <v>80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182</v>
      </c>
      <c r="AT97" s="225" t="s">
        <v>169</v>
      </c>
      <c r="AU97" s="225" t="s">
        <v>79</v>
      </c>
      <c r="AY97" s="18" t="s">
        <v>166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79</v>
      </c>
      <c r="BK97" s="226">
        <f>ROUND(I97*H97,2)</f>
        <v>0</v>
      </c>
      <c r="BL97" s="18" t="s">
        <v>182</v>
      </c>
      <c r="BM97" s="225" t="s">
        <v>205</v>
      </c>
    </row>
    <row r="98" s="2" customFormat="1">
      <c r="A98" s="39"/>
      <c r="B98" s="40"/>
      <c r="C98" s="41"/>
      <c r="D98" s="227" t="s">
        <v>176</v>
      </c>
      <c r="E98" s="41"/>
      <c r="F98" s="228" t="s">
        <v>952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176</v>
      </c>
      <c r="AU98" s="18" t="s">
        <v>79</v>
      </c>
    </row>
    <row r="99" s="2" customFormat="1" ht="16.5" customHeight="1">
      <c r="A99" s="39"/>
      <c r="B99" s="40"/>
      <c r="C99" s="214" t="s">
        <v>182</v>
      </c>
      <c r="D99" s="214" t="s">
        <v>169</v>
      </c>
      <c r="E99" s="215" t="s">
        <v>953</v>
      </c>
      <c r="F99" s="216" t="s">
        <v>954</v>
      </c>
      <c r="G99" s="217" t="s">
        <v>19</v>
      </c>
      <c r="H99" s="218">
        <v>600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182</v>
      </c>
      <c r="AT99" s="225" t="s">
        <v>169</v>
      </c>
      <c r="AU99" s="225" t="s">
        <v>79</v>
      </c>
      <c r="AY99" s="18" t="s">
        <v>166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182</v>
      </c>
      <c r="BM99" s="225" t="s">
        <v>215</v>
      </c>
    </row>
    <row r="100" s="2" customFormat="1">
      <c r="A100" s="39"/>
      <c r="B100" s="40"/>
      <c r="C100" s="41"/>
      <c r="D100" s="227" t="s">
        <v>176</v>
      </c>
      <c r="E100" s="41"/>
      <c r="F100" s="228" t="s">
        <v>955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176</v>
      </c>
      <c r="AU100" s="18" t="s">
        <v>79</v>
      </c>
    </row>
    <row r="101" s="2" customFormat="1" ht="16.5" customHeight="1">
      <c r="A101" s="39"/>
      <c r="B101" s="40"/>
      <c r="C101" s="214" t="s">
        <v>165</v>
      </c>
      <c r="D101" s="214" t="s">
        <v>169</v>
      </c>
      <c r="E101" s="215" t="s">
        <v>956</v>
      </c>
      <c r="F101" s="216" t="s">
        <v>957</v>
      </c>
      <c r="G101" s="217" t="s">
        <v>19</v>
      </c>
      <c r="H101" s="218">
        <v>600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79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308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957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79</v>
      </c>
    </row>
    <row r="103" s="2" customFormat="1" ht="16.5" customHeight="1">
      <c r="A103" s="39"/>
      <c r="B103" s="40"/>
      <c r="C103" s="214" t="s">
        <v>205</v>
      </c>
      <c r="D103" s="214" t="s">
        <v>169</v>
      </c>
      <c r="E103" s="215" t="s">
        <v>958</v>
      </c>
      <c r="F103" s="216" t="s">
        <v>959</v>
      </c>
      <c r="G103" s="217" t="s">
        <v>19</v>
      </c>
      <c r="H103" s="218">
        <v>800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182</v>
      </c>
      <c r="AT103" s="225" t="s">
        <v>169</v>
      </c>
      <c r="AU103" s="225" t="s">
        <v>79</v>
      </c>
      <c r="AY103" s="18" t="s">
        <v>166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182</v>
      </c>
      <c r="BM103" s="225" t="s">
        <v>324</v>
      </c>
    </row>
    <row r="104" s="2" customFormat="1">
      <c r="A104" s="39"/>
      <c r="B104" s="40"/>
      <c r="C104" s="41"/>
      <c r="D104" s="227" t="s">
        <v>176</v>
      </c>
      <c r="E104" s="41"/>
      <c r="F104" s="228" t="s">
        <v>959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176</v>
      </c>
      <c r="AU104" s="18" t="s">
        <v>79</v>
      </c>
    </row>
    <row r="105" s="2" customFormat="1" ht="16.5" customHeight="1">
      <c r="A105" s="39"/>
      <c r="B105" s="40"/>
      <c r="C105" s="214" t="s">
        <v>210</v>
      </c>
      <c r="D105" s="214" t="s">
        <v>169</v>
      </c>
      <c r="E105" s="215" t="s">
        <v>960</v>
      </c>
      <c r="F105" s="216" t="s">
        <v>961</v>
      </c>
      <c r="G105" s="217" t="s">
        <v>19</v>
      </c>
      <c r="H105" s="218">
        <v>160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182</v>
      </c>
      <c r="AT105" s="225" t="s">
        <v>169</v>
      </c>
      <c r="AU105" s="225" t="s">
        <v>79</v>
      </c>
      <c r="AY105" s="18" t="s">
        <v>166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182</v>
      </c>
      <c r="BM105" s="225" t="s">
        <v>339</v>
      </c>
    </row>
    <row r="106" s="2" customFormat="1">
      <c r="A106" s="39"/>
      <c r="B106" s="40"/>
      <c r="C106" s="41"/>
      <c r="D106" s="227" t="s">
        <v>176</v>
      </c>
      <c r="E106" s="41"/>
      <c r="F106" s="228" t="s">
        <v>961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176</v>
      </c>
      <c r="AU106" s="18" t="s">
        <v>79</v>
      </c>
    </row>
    <row r="107" s="2" customFormat="1" ht="16.5" customHeight="1">
      <c r="A107" s="39"/>
      <c r="B107" s="40"/>
      <c r="C107" s="214" t="s">
        <v>215</v>
      </c>
      <c r="D107" s="214" t="s">
        <v>169</v>
      </c>
      <c r="E107" s="215" t="s">
        <v>962</v>
      </c>
      <c r="F107" s="216" t="s">
        <v>963</v>
      </c>
      <c r="G107" s="217" t="s">
        <v>19</v>
      </c>
      <c r="H107" s="218">
        <v>112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182</v>
      </c>
      <c r="AT107" s="225" t="s">
        <v>169</v>
      </c>
      <c r="AU107" s="225" t="s">
        <v>79</v>
      </c>
      <c r="AY107" s="18" t="s">
        <v>166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182</v>
      </c>
      <c r="BM107" s="225" t="s">
        <v>352</v>
      </c>
    </row>
    <row r="108" s="2" customFormat="1">
      <c r="A108" s="39"/>
      <c r="B108" s="40"/>
      <c r="C108" s="41"/>
      <c r="D108" s="227" t="s">
        <v>176</v>
      </c>
      <c r="E108" s="41"/>
      <c r="F108" s="228" t="s">
        <v>963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176</v>
      </c>
      <c r="AU108" s="18" t="s">
        <v>79</v>
      </c>
    </row>
    <row r="109" s="2" customFormat="1" ht="16.5" customHeight="1">
      <c r="A109" s="39"/>
      <c r="B109" s="40"/>
      <c r="C109" s="214" t="s">
        <v>223</v>
      </c>
      <c r="D109" s="214" t="s">
        <v>169</v>
      </c>
      <c r="E109" s="215" t="s">
        <v>964</v>
      </c>
      <c r="F109" s="216" t="s">
        <v>965</v>
      </c>
      <c r="G109" s="217" t="s">
        <v>19</v>
      </c>
      <c r="H109" s="218">
        <v>64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182</v>
      </c>
      <c r="AT109" s="225" t="s">
        <v>169</v>
      </c>
      <c r="AU109" s="225" t="s">
        <v>79</v>
      </c>
      <c r="AY109" s="18" t="s">
        <v>166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182</v>
      </c>
      <c r="BM109" s="225" t="s">
        <v>372</v>
      </c>
    </row>
    <row r="110" s="2" customFormat="1">
      <c r="A110" s="39"/>
      <c r="B110" s="40"/>
      <c r="C110" s="41"/>
      <c r="D110" s="227" t="s">
        <v>176</v>
      </c>
      <c r="E110" s="41"/>
      <c r="F110" s="228" t="s">
        <v>965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176</v>
      </c>
      <c r="AU110" s="18" t="s">
        <v>79</v>
      </c>
    </row>
    <row r="111" s="2" customFormat="1" ht="16.5" customHeight="1">
      <c r="A111" s="39"/>
      <c r="B111" s="40"/>
      <c r="C111" s="214" t="s">
        <v>308</v>
      </c>
      <c r="D111" s="214" t="s">
        <v>169</v>
      </c>
      <c r="E111" s="215" t="s">
        <v>966</v>
      </c>
      <c r="F111" s="216" t="s">
        <v>967</v>
      </c>
      <c r="G111" s="217" t="s">
        <v>19</v>
      </c>
      <c r="H111" s="218">
        <v>32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182</v>
      </c>
      <c r="AT111" s="225" t="s">
        <v>169</v>
      </c>
      <c r="AU111" s="225" t="s">
        <v>79</v>
      </c>
      <c r="AY111" s="18" t="s">
        <v>166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182</v>
      </c>
      <c r="BM111" s="225" t="s">
        <v>323</v>
      </c>
    </row>
    <row r="112" s="2" customFormat="1">
      <c r="A112" s="39"/>
      <c r="B112" s="40"/>
      <c r="C112" s="41"/>
      <c r="D112" s="227" t="s">
        <v>176</v>
      </c>
      <c r="E112" s="41"/>
      <c r="F112" s="228" t="s">
        <v>967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176</v>
      </c>
      <c r="AU112" s="18" t="s">
        <v>79</v>
      </c>
    </row>
    <row r="113" s="2" customFormat="1" ht="16.5" customHeight="1">
      <c r="A113" s="39"/>
      <c r="B113" s="40"/>
      <c r="C113" s="214" t="s">
        <v>316</v>
      </c>
      <c r="D113" s="214" t="s">
        <v>169</v>
      </c>
      <c r="E113" s="215" t="s">
        <v>968</v>
      </c>
      <c r="F113" s="216" t="s">
        <v>969</v>
      </c>
      <c r="G113" s="217" t="s">
        <v>19</v>
      </c>
      <c r="H113" s="218">
        <v>200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182</v>
      </c>
      <c r="AT113" s="225" t="s">
        <v>169</v>
      </c>
      <c r="AU113" s="225" t="s">
        <v>79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182</v>
      </c>
      <c r="BM113" s="225" t="s">
        <v>400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969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79</v>
      </c>
    </row>
    <row r="115" s="2" customFormat="1" ht="16.5" customHeight="1">
      <c r="A115" s="39"/>
      <c r="B115" s="40"/>
      <c r="C115" s="214" t="s">
        <v>324</v>
      </c>
      <c r="D115" s="214" t="s">
        <v>169</v>
      </c>
      <c r="E115" s="215" t="s">
        <v>970</v>
      </c>
      <c r="F115" s="216" t="s">
        <v>971</v>
      </c>
      <c r="G115" s="217" t="s">
        <v>19</v>
      </c>
      <c r="H115" s="218">
        <v>1680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182</v>
      </c>
      <c r="AT115" s="225" t="s">
        <v>169</v>
      </c>
      <c r="AU115" s="225" t="s">
        <v>79</v>
      </c>
      <c r="AY115" s="18" t="s">
        <v>166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182</v>
      </c>
      <c r="BM115" s="225" t="s">
        <v>412</v>
      </c>
    </row>
    <row r="116" s="2" customFormat="1">
      <c r="A116" s="39"/>
      <c r="B116" s="40"/>
      <c r="C116" s="41"/>
      <c r="D116" s="227" t="s">
        <v>176</v>
      </c>
      <c r="E116" s="41"/>
      <c r="F116" s="228" t="s">
        <v>971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176</v>
      </c>
      <c r="AU116" s="18" t="s">
        <v>79</v>
      </c>
    </row>
    <row r="117" s="2" customFormat="1" ht="16.5" customHeight="1">
      <c r="A117" s="39"/>
      <c r="B117" s="40"/>
      <c r="C117" s="214" t="s">
        <v>332</v>
      </c>
      <c r="D117" s="214" t="s">
        <v>169</v>
      </c>
      <c r="E117" s="215" t="s">
        <v>972</v>
      </c>
      <c r="F117" s="216" t="s">
        <v>973</v>
      </c>
      <c r="G117" s="217" t="s">
        <v>19</v>
      </c>
      <c r="H117" s="218">
        <v>1680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182</v>
      </c>
      <c r="AT117" s="225" t="s">
        <v>169</v>
      </c>
      <c r="AU117" s="225" t="s">
        <v>79</v>
      </c>
      <c r="AY117" s="18" t="s">
        <v>166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182</v>
      </c>
      <c r="BM117" s="225" t="s">
        <v>426</v>
      </c>
    </row>
    <row r="118" s="2" customFormat="1">
      <c r="A118" s="39"/>
      <c r="B118" s="40"/>
      <c r="C118" s="41"/>
      <c r="D118" s="227" t="s">
        <v>176</v>
      </c>
      <c r="E118" s="41"/>
      <c r="F118" s="228" t="s">
        <v>973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79</v>
      </c>
    </row>
    <row r="119" s="2" customFormat="1" ht="24.15" customHeight="1">
      <c r="A119" s="39"/>
      <c r="B119" s="40"/>
      <c r="C119" s="214" t="s">
        <v>339</v>
      </c>
      <c r="D119" s="214" t="s">
        <v>169</v>
      </c>
      <c r="E119" s="215" t="s">
        <v>974</v>
      </c>
      <c r="F119" s="216" t="s">
        <v>975</v>
      </c>
      <c r="G119" s="217" t="s">
        <v>19</v>
      </c>
      <c r="H119" s="218">
        <v>2120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182</v>
      </c>
      <c r="AT119" s="225" t="s">
        <v>169</v>
      </c>
      <c r="AU119" s="225" t="s">
        <v>79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182</v>
      </c>
      <c r="BM119" s="225" t="s">
        <v>441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976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79</v>
      </c>
    </row>
    <row r="121" s="2" customFormat="1" ht="24.15" customHeight="1">
      <c r="A121" s="39"/>
      <c r="B121" s="40"/>
      <c r="C121" s="214" t="s">
        <v>8</v>
      </c>
      <c r="D121" s="214" t="s">
        <v>169</v>
      </c>
      <c r="E121" s="215" t="s">
        <v>977</v>
      </c>
      <c r="F121" s="216" t="s">
        <v>978</v>
      </c>
      <c r="G121" s="217" t="s">
        <v>19</v>
      </c>
      <c r="H121" s="218">
        <v>2120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182</v>
      </c>
      <c r="AT121" s="225" t="s">
        <v>169</v>
      </c>
      <c r="AU121" s="225" t="s">
        <v>79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182</v>
      </c>
      <c r="BM121" s="225" t="s">
        <v>315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979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79</v>
      </c>
    </row>
    <row r="123" s="2" customFormat="1" ht="16.5" customHeight="1">
      <c r="A123" s="39"/>
      <c r="B123" s="40"/>
      <c r="C123" s="214" t="s">
        <v>352</v>
      </c>
      <c r="D123" s="214" t="s">
        <v>169</v>
      </c>
      <c r="E123" s="215" t="s">
        <v>980</v>
      </c>
      <c r="F123" s="216" t="s">
        <v>981</v>
      </c>
      <c r="G123" s="217" t="s">
        <v>19</v>
      </c>
      <c r="H123" s="218">
        <v>40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182</v>
      </c>
      <c r="AT123" s="225" t="s">
        <v>169</v>
      </c>
      <c r="AU123" s="225" t="s">
        <v>79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182</v>
      </c>
      <c r="BM123" s="225" t="s">
        <v>475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981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79</v>
      </c>
    </row>
    <row r="125" s="12" customFormat="1" ht="25.92" customHeight="1">
      <c r="A125" s="12"/>
      <c r="B125" s="198"/>
      <c r="C125" s="199"/>
      <c r="D125" s="200" t="s">
        <v>71</v>
      </c>
      <c r="E125" s="201" t="s">
        <v>982</v>
      </c>
      <c r="F125" s="201" t="s">
        <v>982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SUM(P126:P177)</f>
        <v>0</v>
      </c>
      <c r="Q125" s="206"/>
      <c r="R125" s="207">
        <f>SUM(R126:R177)</f>
        <v>0</v>
      </c>
      <c r="S125" s="206"/>
      <c r="T125" s="208">
        <f>SUM(T126:T177)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72</v>
      </c>
      <c r="AY125" s="209" t="s">
        <v>166</v>
      </c>
      <c r="BK125" s="211">
        <f>SUM(BK126:BK177)</f>
        <v>0</v>
      </c>
    </row>
    <row r="126" s="2" customFormat="1" ht="16.5" customHeight="1">
      <c r="A126" s="39"/>
      <c r="B126" s="40"/>
      <c r="C126" s="214" t="s">
        <v>360</v>
      </c>
      <c r="D126" s="214" t="s">
        <v>169</v>
      </c>
      <c r="E126" s="215" t="s">
        <v>983</v>
      </c>
      <c r="F126" s="216" t="s">
        <v>984</v>
      </c>
      <c r="G126" s="217" t="s">
        <v>19</v>
      </c>
      <c r="H126" s="218">
        <v>2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182</v>
      </c>
      <c r="AT126" s="225" t="s">
        <v>169</v>
      </c>
      <c r="AU126" s="225" t="s">
        <v>79</v>
      </c>
      <c r="AY126" s="18" t="s">
        <v>166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182</v>
      </c>
      <c r="BM126" s="225" t="s">
        <v>487</v>
      </c>
    </row>
    <row r="127" s="2" customFormat="1">
      <c r="A127" s="39"/>
      <c r="B127" s="40"/>
      <c r="C127" s="41"/>
      <c r="D127" s="227" t="s">
        <v>176</v>
      </c>
      <c r="E127" s="41"/>
      <c r="F127" s="228" t="s">
        <v>985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176</v>
      </c>
      <c r="AU127" s="18" t="s">
        <v>79</v>
      </c>
    </row>
    <row r="128" s="2" customFormat="1" ht="16.5" customHeight="1">
      <c r="A128" s="39"/>
      <c r="B128" s="40"/>
      <c r="C128" s="214" t="s">
        <v>372</v>
      </c>
      <c r="D128" s="214" t="s">
        <v>169</v>
      </c>
      <c r="E128" s="215" t="s">
        <v>986</v>
      </c>
      <c r="F128" s="216" t="s">
        <v>987</v>
      </c>
      <c r="G128" s="217" t="s">
        <v>19</v>
      </c>
      <c r="H128" s="218">
        <v>2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182</v>
      </c>
      <c r="AT128" s="225" t="s">
        <v>169</v>
      </c>
      <c r="AU128" s="225" t="s">
        <v>79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182</v>
      </c>
      <c r="BM128" s="225" t="s">
        <v>500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988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79</v>
      </c>
    </row>
    <row r="130" s="2" customFormat="1" ht="16.5" customHeight="1">
      <c r="A130" s="39"/>
      <c r="B130" s="40"/>
      <c r="C130" s="214" t="s">
        <v>380</v>
      </c>
      <c r="D130" s="214" t="s">
        <v>169</v>
      </c>
      <c r="E130" s="215" t="s">
        <v>989</v>
      </c>
      <c r="F130" s="216" t="s">
        <v>990</v>
      </c>
      <c r="G130" s="217" t="s">
        <v>19</v>
      </c>
      <c r="H130" s="218">
        <v>4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182</v>
      </c>
      <c r="AT130" s="225" t="s">
        <v>169</v>
      </c>
      <c r="AU130" s="225" t="s">
        <v>79</v>
      </c>
      <c r="AY130" s="18" t="s">
        <v>166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182</v>
      </c>
      <c r="BM130" s="225" t="s">
        <v>515</v>
      </c>
    </row>
    <row r="131" s="2" customFormat="1">
      <c r="A131" s="39"/>
      <c r="B131" s="40"/>
      <c r="C131" s="41"/>
      <c r="D131" s="227" t="s">
        <v>176</v>
      </c>
      <c r="E131" s="41"/>
      <c r="F131" s="228" t="s">
        <v>990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79</v>
      </c>
    </row>
    <row r="132" s="2" customFormat="1" ht="16.5" customHeight="1">
      <c r="A132" s="39"/>
      <c r="B132" s="40"/>
      <c r="C132" s="214" t="s">
        <v>323</v>
      </c>
      <c r="D132" s="214" t="s">
        <v>169</v>
      </c>
      <c r="E132" s="215" t="s">
        <v>991</v>
      </c>
      <c r="F132" s="216" t="s">
        <v>992</v>
      </c>
      <c r="G132" s="217" t="s">
        <v>19</v>
      </c>
      <c r="H132" s="218">
        <v>24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79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531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992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79</v>
      </c>
    </row>
    <row r="134" s="2" customFormat="1" ht="16.5" customHeight="1">
      <c r="A134" s="39"/>
      <c r="B134" s="40"/>
      <c r="C134" s="214" t="s">
        <v>7</v>
      </c>
      <c r="D134" s="214" t="s">
        <v>169</v>
      </c>
      <c r="E134" s="215" t="s">
        <v>993</v>
      </c>
      <c r="F134" s="216" t="s">
        <v>994</v>
      </c>
      <c r="G134" s="217" t="s">
        <v>19</v>
      </c>
      <c r="H134" s="218">
        <v>4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182</v>
      </c>
      <c r="AT134" s="225" t="s">
        <v>169</v>
      </c>
      <c r="AU134" s="225" t="s">
        <v>79</v>
      </c>
      <c r="AY134" s="18" t="s">
        <v>166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182</v>
      </c>
      <c r="BM134" s="225" t="s">
        <v>542</v>
      </c>
    </row>
    <row r="135" s="2" customFormat="1">
      <c r="A135" s="39"/>
      <c r="B135" s="40"/>
      <c r="C135" s="41"/>
      <c r="D135" s="227" t="s">
        <v>176</v>
      </c>
      <c r="E135" s="41"/>
      <c r="F135" s="228" t="s">
        <v>995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176</v>
      </c>
      <c r="AU135" s="18" t="s">
        <v>79</v>
      </c>
    </row>
    <row r="136" s="2" customFormat="1" ht="16.5" customHeight="1">
      <c r="A136" s="39"/>
      <c r="B136" s="40"/>
      <c r="C136" s="214" t="s">
        <v>400</v>
      </c>
      <c r="D136" s="214" t="s">
        <v>169</v>
      </c>
      <c r="E136" s="215" t="s">
        <v>996</v>
      </c>
      <c r="F136" s="216" t="s">
        <v>997</v>
      </c>
      <c r="G136" s="217" t="s">
        <v>19</v>
      </c>
      <c r="H136" s="218">
        <v>6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182</v>
      </c>
      <c r="AT136" s="225" t="s">
        <v>169</v>
      </c>
      <c r="AU136" s="225" t="s">
        <v>79</v>
      </c>
      <c r="AY136" s="18" t="s">
        <v>166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182</v>
      </c>
      <c r="BM136" s="225" t="s">
        <v>558</v>
      </c>
    </row>
    <row r="137" s="2" customFormat="1">
      <c r="A137" s="39"/>
      <c r="B137" s="40"/>
      <c r="C137" s="41"/>
      <c r="D137" s="227" t="s">
        <v>176</v>
      </c>
      <c r="E137" s="41"/>
      <c r="F137" s="228" t="s">
        <v>997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176</v>
      </c>
      <c r="AU137" s="18" t="s">
        <v>79</v>
      </c>
    </row>
    <row r="138" s="2" customFormat="1" ht="16.5" customHeight="1">
      <c r="A138" s="39"/>
      <c r="B138" s="40"/>
      <c r="C138" s="214" t="s">
        <v>405</v>
      </c>
      <c r="D138" s="214" t="s">
        <v>169</v>
      </c>
      <c r="E138" s="215" t="s">
        <v>998</v>
      </c>
      <c r="F138" s="216" t="s">
        <v>999</v>
      </c>
      <c r="G138" s="217" t="s">
        <v>19</v>
      </c>
      <c r="H138" s="218">
        <v>10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182</v>
      </c>
      <c r="AT138" s="225" t="s">
        <v>169</v>
      </c>
      <c r="AU138" s="225" t="s">
        <v>79</v>
      </c>
      <c r="AY138" s="18" t="s">
        <v>166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182</v>
      </c>
      <c r="BM138" s="225" t="s">
        <v>573</v>
      </c>
    </row>
    <row r="139" s="2" customFormat="1">
      <c r="A139" s="39"/>
      <c r="B139" s="40"/>
      <c r="C139" s="41"/>
      <c r="D139" s="227" t="s">
        <v>176</v>
      </c>
      <c r="E139" s="41"/>
      <c r="F139" s="228" t="s">
        <v>999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176</v>
      </c>
      <c r="AU139" s="18" t="s">
        <v>79</v>
      </c>
    </row>
    <row r="140" s="2" customFormat="1" ht="16.5" customHeight="1">
      <c r="A140" s="39"/>
      <c r="B140" s="40"/>
      <c r="C140" s="214" t="s">
        <v>412</v>
      </c>
      <c r="D140" s="214" t="s">
        <v>169</v>
      </c>
      <c r="E140" s="215" t="s">
        <v>1000</v>
      </c>
      <c r="F140" s="216" t="s">
        <v>1001</v>
      </c>
      <c r="G140" s="217" t="s">
        <v>19</v>
      </c>
      <c r="H140" s="218">
        <v>2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182</v>
      </c>
      <c r="AT140" s="225" t="s">
        <v>169</v>
      </c>
      <c r="AU140" s="225" t="s">
        <v>79</v>
      </c>
      <c r="AY140" s="18" t="s">
        <v>166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182</v>
      </c>
      <c r="BM140" s="225" t="s">
        <v>586</v>
      </c>
    </row>
    <row r="141" s="2" customFormat="1">
      <c r="A141" s="39"/>
      <c r="B141" s="40"/>
      <c r="C141" s="41"/>
      <c r="D141" s="227" t="s">
        <v>176</v>
      </c>
      <c r="E141" s="41"/>
      <c r="F141" s="228" t="s">
        <v>1001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176</v>
      </c>
      <c r="AU141" s="18" t="s">
        <v>79</v>
      </c>
    </row>
    <row r="142" s="2" customFormat="1" ht="16.5" customHeight="1">
      <c r="A142" s="39"/>
      <c r="B142" s="40"/>
      <c r="C142" s="214" t="s">
        <v>418</v>
      </c>
      <c r="D142" s="214" t="s">
        <v>169</v>
      </c>
      <c r="E142" s="215" t="s">
        <v>1002</v>
      </c>
      <c r="F142" s="216" t="s">
        <v>1003</v>
      </c>
      <c r="G142" s="217" t="s">
        <v>19</v>
      </c>
      <c r="H142" s="218">
        <v>4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182</v>
      </c>
      <c r="AT142" s="225" t="s">
        <v>169</v>
      </c>
      <c r="AU142" s="225" t="s">
        <v>79</v>
      </c>
      <c r="AY142" s="18" t="s">
        <v>166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182</v>
      </c>
      <c r="BM142" s="225" t="s">
        <v>600</v>
      </c>
    </row>
    <row r="143" s="2" customFormat="1">
      <c r="A143" s="39"/>
      <c r="B143" s="40"/>
      <c r="C143" s="41"/>
      <c r="D143" s="227" t="s">
        <v>176</v>
      </c>
      <c r="E143" s="41"/>
      <c r="F143" s="228" t="s">
        <v>1003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176</v>
      </c>
      <c r="AU143" s="18" t="s">
        <v>79</v>
      </c>
    </row>
    <row r="144" s="2" customFormat="1" ht="16.5" customHeight="1">
      <c r="A144" s="39"/>
      <c r="B144" s="40"/>
      <c r="C144" s="214" t="s">
        <v>426</v>
      </c>
      <c r="D144" s="214" t="s">
        <v>169</v>
      </c>
      <c r="E144" s="215" t="s">
        <v>1004</v>
      </c>
      <c r="F144" s="216" t="s">
        <v>1005</v>
      </c>
      <c r="G144" s="217" t="s">
        <v>19</v>
      </c>
      <c r="H144" s="218">
        <v>6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182</v>
      </c>
      <c r="AT144" s="225" t="s">
        <v>169</v>
      </c>
      <c r="AU144" s="225" t="s">
        <v>79</v>
      </c>
      <c r="AY144" s="18" t="s">
        <v>166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182</v>
      </c>
      <c r="BM144" s="225" t="s">
        <v>613</v>
      </c>
    </row>
    <row r="145" s="2" customFormat="1">
      <c r="A145" s="39"/>
      <c r="B145" s="40"/>
      <c r="C145" s="41"/>
      <c r="D145" s="227" t="s">
        <v>176</v>
      </c>
      <c r="E145" s="41"/>
      <c r="F145" s="228" t="s">
        <v>1005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176</v>
      </c>
      <c r="AU145" s="18" t="s">
        <v>79</v>
      </c>
    </row>
    <row r="146" s="2" customFormat="1" ht="16.5" customHeight="1">
      <c r="A146" s="39"/>
      <c r="B146" s="40"/>
      <c r="C146" s="214" t="s">
        <v>433</v>
      </c>
      <c r="D146" s="214" t="s">
        <v>169</v>
      </c>
      <c r="E146" s="215" t="s">
        <v>1006</v>
      </c>
      <c r="F146" s="216" t="s">
        <v>1007</v>
      </c>
      <c r="G146" s="217" t="s">
        <v>19</v>
      </c>
      <c r="H146" s="218">
        <v>21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182</v>
      </c>
      <c r="AT146" s="225" t="s">
        <v>169</v>
      </c>
      <c r="AU146" s="225" t="s">
        <v>79</v>
      </c>
      <c r="AY146" s="18" t="s">
        <v>166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182</v>
      </c>
      <c r="BM146" s="225" t="s">
        <v>626</v>
      </c>
    </row>
    <row r="147" s="2" customFormat="1">
      <c r="A147" s="39"/>
      <c r="B147" s="40"/>
      <c r="C147" s="41"/>
      <c r="D147" s="227" t="s">
        <v>176</v>
      </c>
      <c r="E147" s="41"/>
      <c r="F147" s="228" t="s">
        <v>1007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176</v>
      </c>
      <c r="AU147" s="18" t="s">
        <v>79</v>
      </c>
    </row>
    <row r="148" s="2" customFormat="1" ht="16.5" customHeight="1">
      <c r="A148" s="39"/>
      <c r="B148" s="40"/>
      <c r="C148" s="214" t="s">
        <v>441</v>
      </c>
      <c r="D148" s="214" t="s">
        <v>169</v>
      </c>
      <c r="E148" s="215" t="s">
        <v>1008</v>
      </c>
      <c r="F148" s="216" t="s">
        <v>1009</v>
      </c>
      <c r="G148" s="217" t="s">
        <v>19</v>
      </c>
      <c r="H148" s="218">
        <v>1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182</v>
      </c>
      <c r="AT148" s="225" t="s">
        <v>169</v>
      </c>
      <c r="AU148" s="225" t="s">
        <v>79</v>
      </c>
      <c r="AY148" s="18" t="s">
        <v>166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182</v>
      </c>
      <c r="BM148" s="225" t="s">
        <v>636</v>
      </c>
    </row>
    <row r="149" s="2" customFormat="1">
      <c r="A149" s="39"/>
      <c r="B149" s="40"/>
      <c r="C149" s="41"/>
      <c r="D149" s="227" t="s">
        <v>176</v>
      </c>
      <c r="E149" s="41"/>
      <c r="F149" s="228" t="s">
        <v>1009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176</v>
      </c>
      <c r="AU149" s="18" t="s">
        <v>79</v>
      </c>
    </row>
    <row r="150" s="2" customFormat="1" ht="16.5" customHeight="1">
      <c r="A150" s="39"/>
      <c r="B150" s="40"/>
      <c r="C150" s="214" t="s">
        <v>454</v>
      </c>
      <c r="D150" s="214" t="s">
        <v>169</v>
      </c>
      <c r="E150" s="215" t="s">
        <v>1010</v>
      </c>
      <c r="F150" s="216" t="s">
        <v>1011</v>
      </c>
      <c r="G150" s="217" t="s">
        <v>19</v>
      </c>
      <c r="H150" s="218">
        <v>2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182</v>
      </c>
      <c r="AT150" s="225" t="s">
        <v>169</v>
      </c>
      <c r="AU150" s="225" t="s">
        <v>79</v>
      </c>
      <c r="AY150" s="18" t="s">
        <v>166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79</v>
      </c>
      <c r="BK150" s="226">
        <f>ROUND(I150*H150,2)</f>
        <v>0</v>
      </c>
      <c r="BL150" s="18" t="s">
        <v>182</v>
      </c>
      <c r="BM150" s="225" t="s">
        <v>646</v>
      </c>
    </row>
    <row r="151" s="2" customFormat="1">
      <c r="A151" s="39"/>
      <c r="B151" s="40"/>
      <c r="C151" s="41"/>
      <c r="D151" s="227" t="s">
        <v>176</v>
      </c>
      <c r="E151" s="41"/>
      <c r="F151" s="228" t="s">
        <v>1011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176</v>
      </c>
      <c r="AU151" s="18" t="s">
        <v>79</v>
      </c>
    </row>
    <row r="152" s="2" customFormat="1" ht="16.5" customHeight="1">
      <c r="A152" s="39"/>
      <c r="B152" s="40"/>
      <c r="C152" s="214" t="s">
        <v>315</v>
      </c>
      <c r="D152" s="214" t="s">
        <v>169</v>
      </c>
      <c r="E152" s="215" t="s">
        <v>1012</v>
      </c>
      <c r="F152" s="216" t="s">
        <v>1013</v>
      </c>
      <c r="G152" s="217" t="s">
        <v>19</v>
      </c>
      <c r="H152" s="218">
        <v>4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182</v>
      </c>
      <c r="AT152" s="225" t="s">
        <v>169</v>
      </c>
      <c r="AU152" s="225" t="s">
        <v>79</v>
      </c>
      <c r="AY152" s="18" t="s">
        <v>166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182</v>
      </c>
      <c r="BM152" s="225" t="s">
        <v>656</v>
      </c>
    </row>
    <row r="153" s="2" customFormat="1">
      <c r="A153" s="39"/>
      <c r="B153" s="40"/>
      <c r="C153" s="41"/>
      <c r="D153" s="227" t="s">
        <v>176</v>
      </c>
      <c r="E153" s="41"/>
      <c r="F153" s="228" t="s">
        <v>1013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176</v>
      </c>
      <c r="AU153" s="18" t="s">
        <v>79</v>
      </c>
    </row>
    <row r="154" s="2" customFormat="1" ht="16.5" customHeight="1">
      <c r="A154" s="39"/>
      <c r="B154" s="40"/>
      <c r="C154" s="214" t="s">
        <v>469</v>
      </c>
      <c r="D154" s="214" t="s">
        <v>169</v>
      </c>
      <c r="E154" s="215" t="s">
        <v>1014</v>
      </c>
      <c r="F154" s="216" t="s">
        <v>1015</v>
      </c>
      <c r="G154" s="217" t="s">
        <v>19</v>
      </c>
      <c r="H154" s="218">
        <v>1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182</v>
      </c>
      <c r="AT154" s="225" t="s">
        <v>169</v>
      </c>
      <c r="AU154" s="225" t="s">
        <v>79</v>
      </c>
      <c r="AY154" s="18" t="s">
        <v>166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79</v>
      </c>
      <c r="BK154" s="226">
        <f>ROUND(I154*H154,2)</f>
        <v>0</v>
      </c>
      <c r="BL154" s="18" t="s">
        <v>182</v>
      </c>
      <c r="BM154" s="225" t="s">
        <v>670</v>
      </c>
    </row>
    <row r="155" s="2" customFormat="1">
      <c r="A155" s="39"/>
      <c r="B155" s="40"/>
      <c r="C155" s="41"/>
      <c r="D155" s="227" t="s">
        <v>176</v>
      </c>
      <c r="E155" s="41"/>
      <c r="F155" s="228" t="s">
        <v>1015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176</v>
      </c>
      <c r="AU155" s="18" t="s">
        <v>79</v>
      </c>
    </row>
    <row r="156" s="2" customFormat="1" ht="16.5" customHeight="1">
      <c r="A156" s="39"/>
      <c r="B156" s="40"/>
      <c r="C156" s="214" t="s">
        <v>475</v>
      </c>
      <c r="D156" s="214" t="s">
        <v>169</v>
      </c>
      <c r="E156" s="215" t="s">
        <v>1016</v>
      </c>
      <c r="F156" s="216" t="s">
        <v>1017</v>
      </c>
      <c r="G156" s="217" t="s">
        <v>19</v>
      </c>
      <c r="H156" s="218">
        <v>2</v>
      </c>
      <c r="I156" s="219"/>
      <c r="J156" s="220">
        <f>ROUND(I156*H156,2)</f>
        <v>0</v>
      </c>
      <c r="K156" s="216" t="s">
        <v>19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182</v>
      </c>
      <c r="AT156" s="225" t="s">
        <v>169</v>
      </c>
      <c r="AU156" s="225" t="s">
        <v>79</v>
      </c>
      <c r="AY156" s="18" t="s">
        <v>166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79</v>
      </c>
      <c r="BK156" s="226">
        <f>ROUND(I156*H156,2)</f>
        <v>0</v>
      </c>
      <c r="BL156" s="18" t="s">
        <v>182</v>
      </c>
      <c r="BM156" s="225" t="s">
        <v>678</v>
      </c>
    </row>
    <row r="157" s="2" customFormat="1">
      <c r="A157" s="39"/>
      <c r="B157" s="40"/>
      <c r="C157" s="41"/>
      <c r="D157" s="227" t="s">
        <v>176</v>
      </c>
      <c r="E157" s="41"/>
      <c r="F157" s="228" t="s">
        <v>1017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176</v>
      </c>
      <c r="AU157" s="18" t="s">
        <v>79</v>
      </c>
    </row>
    <row r="158" s="2" customFormat="1" ht="16.5" customHeight="1">
      <c r="A158" s="39"/>
      <c r="B158" s="40"/>
      <c r="C158" s="214" t="s">
        <v>480</v>
      </c>
      <c r="D158" s="214" t="s">
        <v>169</v>
      </c>
      <c r="E158" s="215" t="s">
        <v>1018</v>
      </c>
      <c r="F158" s="216" t="s">
        <v>1019</v>
      </c>
      <c r="G158" s="217" t="s">
        <v>19</v>
      </c>
      <c r="H158" s="218">
        <v>20</v>
      </c>
      <c r="I158" s="219"/>
      <c r="J158" s="220">
        <f>ROUND(I158*H158,2)</f>
        <v>0</v>
      </c>
      <c r="K158" s="216" t="s">
        <v>19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182</v>
      </c>
      <c r="AT158" s="225" t="s">
        <v>169</v>
      </c>
      <c r="AU158" s="225" t="s">
        <v>79</v>
      </c>
      <c r="AY158" s="18" t="s">
        <v>166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182</v>
      </c>
      <c r="BM158" s="225" t="s">
        <v>692</v>
      </c>
    </row>
    <row r="159" s="2" customFormat="1">
      <c r="A159" s="39"/>
      <c r="B159" s="40"/>
      <c r="C159" s="41"/>
      <c r="D159" s="227" t="s">
        <v>176</v>
      </c>
      <c r="E159" s="41"/>
      <c r="F159" s="228" t="s">
        <v>1019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176</v>
      </c>
      <c r="AU159" s="18" t="s">
        <v>79</v>
      </c>
    </row>
    <row r="160" s="2" customFormat="1" ht="16.5" customHeight="1">
      <c r="A160" s="39"/>
      <c r="B160" s="40"/>
      <c r="C160" s="214" t="s">
        <v>487</v>
      </c>
      <c r="D160" s="214" t="s">
        <v>169</v>
      </c>
      <c r="E160" s="215" t="s">
        <v>1020</v>
      </c>
      <c r="F160" s="216" t="s">
        <v>1021</v>
      </c>
      <c r="G160" s="217" t="s">
        <v>19</v>
      </c>
      <c r="H160" s="218">
        <v>24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182</v>
      </c>
      <c r="AT160" s="225" t="s">
        <v>169</v>
      </c>
      <c r="AU160" s="225" t="s">
        <v>79</v>
      </c>
      <c r="AY160" s="18" t="s">
        <v>166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79</v>
      </c>
      <c r="BK160" s="226">
        <f>ROUND(I160*H160,2)</f>
        <v>0</v>
      </c>
      <c r="BL160" s="18" t="s">
        <v>182</v>
      </c>
      <c r="BM160" s="225" t="s">
        <v>702</v>
      </c>
    </row>
    <row r="161" s="2" customFormat="1">
      <c r="A161" s="39"/>
      <c r="B161" s="40"/>
      <c r="C161" s="41"/>
      <c r="D161" s="227" t="s">
        <v>176</v>
      </c>
      <c r="E161" s="41"/>
      <c r="F161" s="228" t="s">
        <v>1021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176</v>
      </c>
      <c r="AU161" s="18" t="s">
        <v>79</v>
      </c>
    </row>
    <row r="162" s="2" customFormat="1" ht="16.5" customHeight="1">
      <c r="A162" s="39"/>
      <c r="B162" s="40"/>
      <c r="C162" s="214" t="s">
        <v>494</v>
      </c>
      <c r="D162" s="214" t="s">
        <v>169</v>
      </c>
      <c r="E162" s="215" t="s">
        <v>1022</v>
      </c>
      <c r="F162" s="216" t="s">
        <v>1023</v>
      </c>
      <c r="G162" s="217" t="s">
        <v>19</v>
      </c>
      <c r="H162" s="218">
        <v>2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182</v>
      </c>
      <c r="AT162" s="225" t="s">
        <v>169</v>
      </c>
      <c r="AU162" s="225" t="s">
        <v>79</v>
      </c>
      <c r="AY162" s="18" t="s">
        <v>166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182</v>
      </c>
      <c r="BM162" s="225" t="s">
        <v>708</v>
      </c>
    </row>
    <row r="163" s="2" customFormat="1">
      <c r="A163" s="39"/>
      <c r="B163" s="40"/>
      <c r="C163" s="41"/>
      <c r="D163" s="227" t="s">
        <v>176</v>
      </c>
      <c r="E163" s="41"/>
      <c r="F163" s="228" t="s">
        <v>1024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176</v>
      </c>
      <c r="AU163" s="18" t="s">
        <v>79</v>
      </c>
    </row>
    <row r="164" s="2" customFormat="1" ht="16.5" customHeight="1">
      <c r="A164" s="39"/>
      <c r="B164" s="40"/>
      <c r="C164" s="214" t="s">
        <v>500</v>
      </c>
      <c r="D164" s="214" t="s">
        <v>169</v>
      </c>
      <c r="E164" s="215" t="s">
        <v>1025</v>
      </c>
      <c r="F164" s="216" t="s">
        <v>1026</v>
      </c>
      <c r="G164" s="217" t="s">
        <v>19</v>
      </c>
      <c r="H164" s="218">
        <v>23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182</v>
      </c>
      <c r="AT164" s="225" t="s">
        <v>169</v>
      </c>
      <c r="AU164" s="225" t="s">
        <v>79</v>
      </c>
      <c r="AY164" s="18" t="s">
        <v>166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79</v>
      </c>
      <c r="BK164" s="226">
        <f>ROUND(I164*H164,2)</f>
        <v>0</v>
      </c>
      <c r="BL164" s="18" t="s">
        <v>182</v>
      </c>
      <c r="BM164" s="225" t="s">
        <v>718</v>
      </c>
    </row>
    <row r="165" s="2" customFormat="1">
      <c r="A165" s="39"/>
      <c r="B165" s="40"/>
      <c r="C165" s="41"/>
      <c r="D165" s="227" t="s">
        <v>176</v>
      </c>
      <c r="E165" s="41"/>
      <c r="F165" s="228" t="s">
        <v>1027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176</v>
      </c>
      <c r="AU165" s="18" t="s">
        <v>79</v>
      </c>
    </row>
    <row r="166" s="2" customFormat="1" ht="16.5" customHeight="1">
      <c r="A166" s="39"/>
      <c r="B166" s="40"/>
      <c r="C166" s="214" t="s">
        <v>507</v>
      </c>
      <c r="D166" s="214" t="s">
        <v>169</v>
      </c>
      <c r="E166" s="215" t="s">
        <v>1028</v>
      </c>
      <c r="F166" s="216" t="s">
        <v>1029</v>
      </c>
      <c r="G166" s="217" t="s">
        <v>19</v>
      </c>
      <c r="H166" s="218">
        <v>2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182</v>
      </c>
      <c r="AT166" s="225" t="s">
        <v>169</v>
      </c>
      <c r="AU166" s="225" t="s">
        <v>79</v>
      </c>
      <c r="AY166" s="18" t="s">
        <v>166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79</v>
      </c>
      <c r="BK166" s="226">
        <f>ROUND(I166*H166,2)</f>
        <v>0</v>
      </c>
      <c r="BL166" s="18" t="s">
        <v>182</v>
      </c>
      <c r="BM166" s="225" t="s">
        <v>728</v>
      </c>
    </row>
    <row r="167" s="2" customFormat="1">
      <c r="A167" s="39"/>
      <c r="B167" s="40"/>
      <c r="C167" s="41"/>
      <c r="D167" s="227" t="s">
        <v>176</v>
      </c>
      <c r="E167" s="41"/>
      <c r="F167" s="228" t="s">
        <v>1030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176</v>
      </c>
      <c r="AU167" s="18" t="s">
        <v>79</v>
      </c>
    </row>
    <row r="168" s="2" customFormat="1" ht="16.5" customHeight="1">
      <c r="A168" s="39"/>
      <c r="B168" s="40"/>
      <c r="C168" s="214" t="s">
        <v>515</v>
      </c>
      <c r="D168" s="214" t="s">
        <v>169</v>
      </c>
      <c r="E168" s="215" t="s">
        <v>1031</v>
      </c>
      <c r="F168" s="216" t="s">
        <v>1032</v>
      </c>
      <c r="G168" s="217" t="s">
        <v>19</v>
      </c>
      <c r="H168" s="218">
        <v>6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182</v>
      </c>
      <c r="AT168" s="225" t="s">
        <v>169</v>
      </c>
      <c r="AU168" s="225" t="s">
        <v>79</v>
      </c>
      <c r="AY168" s="18" t="s">
        <v>166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79</v>
      </c>
      <c r="BK168" s="226">
        <f>ROUND(I168*H168,2)</f>
        <v>0</v>
      </c>
      <c r="BL168" s="18" t="s">
        <v>182</v>
      </c>
      <c r="BM168" s="225" t="s">
        <v>735</v>
      </c>
    </row>
    <row r="169" s="2" customFormat="1">
      <c r="A169" s="39"/>
      <c r="B169" s="40"/>
      <c r="C169" s="41"/>
      <c r="D169" s="227" t="s">
        <v>176</v>
      </c>
      <c r="E169" s="41"/>
      <c r="F169" s="228" t="s">
        <v>1032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176</v>
      </c>
      <c r="AU169" s="18" t="s">
        <v>79</v>
      </c>
    </row>
    <row r="170" s="2" customFormat="1" ht="16.5" customHeight="1">
      <c r="A170" s="39"/>
      <c r="B170" s="40"/>
      <c r="C170" s="214" t="s">
        <v>525</v>
      </c>
      <c r="D170" s="214" t="s">
        <v>169</v>
      </c>
      <c r="E170" s="215" t="s">
        <v>1033</v>
      </c>
      <c r="F170" s="216" t="s">
        <v>1034</v>
      </c>
      <c r="G170" s="217" t="s">
        <v>19</v>
      </c>
      <c r="H170" s="218">
        <v>18</v>
      </c>
      <c r="I170" s="219"/>
      <c r="J170" s="220">
        <f>ROUND(I170*H170,2)</f>
        <v>0</v>
      </c>
      <c r="K170" s="216" t="s">
        <v>19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182</v>
      </c>
      <c r="AT170" s="225" t="s">
        <v>169</v>
      </c>
      <c r="AU170" s="225" t="s">
        <v>79</v>
      </c>
      <c r="AY170" s="18" t="s">
        <v>166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182</v>
      </c>
      <c r="BM170" s="225" t="s">
        <v>749</v>
      </c>
    </row>
    <row r="171" s="2" customFormat="1">
      <c r="A171" s="39"/>
      <c r="B171" s="40"/>
      <c r="C171" s="41"/>
      <c r="D171" s="227" t="s">
        <v>176</v>
      </c>
      <c r="E171" s="41"/>
      <c r="F171" s="228" t="s">
        <v>1034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176</v>
      </c>
      <c r="AU171" s="18" t="s">
        <v>79</v>
      </c>
    </row>
    <row r="172" s="2" customFormat="1" ht="16.5" customHeight="1">
      <c r="A172" s="39"/>
      <c r="B172" s="40"/>
      <c r="C172" s="214" t="s">
        <v>531</v>
      </c>
      <c r="D172" s="214" t="s">
        <v>169</v>
      </c>
      <c r="E172" s="215" t="s">
        <v>1035</v>
      </c>
      <c r="F172" s="216" t="s">
        <v>1036</v>
      </c>
      <c r="G172" s="217" t="s">
        <v>19</v>
      </c>
      <c r="H172" s="218">
        <v>8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182</v>
      </c>
      <c r="AT172" s="225" t="s">
        <v>169</v>
      </c>
      <c r="AU172" s="225" t="s">
        <v>79</v>
      </c>
      <c r="AY172" s="18" t="s">
        <v>166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79</v>
      </c>
      <c r="BK172" s="226">
        <f>ROUND(I172*H172,2)</f>
        <v>0</v>
      </c>
      <c r="BL172" s="18" t="s">
        <v>182</v>
      </c>
      <c r="BM172" s="225" t="s">
        <v>765</v>
      </c>
    </row>
    <row r="173" s="2" customFormat="1">
      <c r="A173" s="39"/>
      <c r="B173" s="40"/>
      <c r="C173" s="41"/>
      <c r="D173" s="227" t="s">
        <v>176</v>
      </c>
      <c r="E173" s="41"/>
      <c r="F173" s="228" t="s">
        <v>1036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176</v>
      </c>
      <c r="AU173" s="18" t="s">
        <v>79</v>
      </c>
    </row>
    <row r="174" s="2" customFormat="1" ht="16.5" customHeight="1">
      <c r="A174" s="39"/>
      <c r="B174" s="40"/>
      <c r="C174" s="214" t="s">
        <v>536</v>
      </c>
      <c r="D174" s="214" t="s">
        <v>169</v>
      </c>
      <c r="E174" s="215" t="s">
        <v>1037</v>
      </c>
      <c r="F174" s="216" t="s">
        <v>1038</v>
      </c>
      <c r="G174" s="217" t="s">
        <v>19</v>
      </c>
      <c r="H174" s="218">
        <v>30</v>
      </c>
      <c r="I174" s="219"/>
      <c r="J174" s="220">
        <f>ROUND(I174*H174,2)</f>
        <v>0</v>
      </c>
      <c r="K174" s="216" t="s">
        <v>19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182</v>
      </c>
      <c r="AT174" s="225" t="s">
        <v>169</v>
      </c>
      <c r="AU174" s="225" t="s">
        <v>79</v>
      </c>
      <c r="AY174" s="18" t="s">
        <v>166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79</v>
      </c>
      <c r="BK174" s="226">
        <f>ROUND(I174*H174,2)</f>
        <v>0</v>
      </c>
      <c r="BL174" s="18" t="s">
        <v>182</v>
      </c>
      <c r="BM174" s="225" t="s">
        <v>778</v>
      </c>
    </row>
    <row r="175" s="2" customFormat="1">
      <c r="A175" s="39"/>
      <c r="B175" s="40"/>
      <c r="C175" s="41"/>
      <c r="D175" s="227" t="s">
        <v>176</v>
      </c>
      <c r="E175" s="41"/>
      <c r="F175" s="228" t="s">
        <v>1038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176</v>
      </c>
      <c r="AU175" s="18" t="s">
        <v>79</v>
      </c>
    </row>
    <row r="176" s="2" customFormat="1" ht="16.5" customHeight="1">
      <c r="A176" s="39"/>
      <c r="B176" s="40"/>
      <c r="C176" s="214" t="s">
        <v>542</v>
      </c>
      <c r="D176" s="214" t="s">
        <v>169</v>
      </c>
      <c r="E176" s="215" t="s">
        <v>1039</v>
      </c>
      <c r="F176" s="216" t="s">
        <v>1040</v>
      </c>
      <c r="G176" s="217" t="s">
        <v>19</v>
      </c>
      <c r="H176" s="218">
        <v>3</v>
      </c>
      <c r="I176" s="219"/>
      <c r="J176" s="220">
        <f>ROUND(I176*H176,2)</f>
        <v>0</v>
      </c>
      <c r="K176" s="216" t="s">
        <v>19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182</v>
      </c>
      <c r="AT176" s="225" t="s">
        <v>169</v>
      </c>
      <c r="AU176" s="225" t="s">
        <v>79</v>
      </c>
      <c r="AY176" s="18" t="s">
        <v>166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79</v>
      </c>
      <c r="BK176" s="226">
        <f>ROUND(I176*H176,2)</f>
        <v>0</v>
      </c>
      <c r="BL176" s="18" t="s">
        <v>182</v>
      </c>
      <c r="BM176" s="225" t="s">
        <v>791</v>
      </c>
    </row>
    <row r="177" s="2" customFormat="1">
      <c r="A177" s="39"/>
      <c r="B177" s="40"/>
      <c r="C177" s="41"/>
      <c r="D177" s="227" t="s">
        <v>176</v>
      </c>
      <c r="E177" s="41"/>
      <c r="F177" s="228" t="s">
        <v>1040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176</v>
      </c>
      <c r="AU177" s="18" t="s">
        <v>79</v>
      </c>
    </row>
    <row r="178" s="12" customFormat="1" ht="25.92" customHeight="1">
      <c r="A178" s="12"/>
      <c r="B178" s="198"/>
      <c r="C178" s="199"/>
      <c r="D178" s="200" t="s">
        <v>71</v>
      </c>
      <c r="E178" s="201" t="s">
        <v>1041</v>
      </c>
      <c r="F178" s="201" t="s">
        <v>1041</v>
      </c>
      <c r="G178" s="199"/>
      <c r="H178" s="199"/>
      <c r="I178" s="202"/>
      <c r="J178" s="203">
        <f>BK178</f>
        <v>0</v>
      </c>
      <c r="K178" s="199"/>
      <c r="L178" s="204"/>
      <c r="M178" s="205"/>
      <c r="N178" s="206"/>
      <c r="O178" s="206"/>
      <c r="P178" s="207">
        <f>SUM(P179:P202)</f>
        <v>0</v>
      </c>
      <c r="Q178" s="206"/>
      <c r="R178" s="207">
        <f>SUM(R179:R202)</f>
        <v>0</v>
      </c>
      <c r="S178" s="206"/>
      <c r="T178" s="208">
        <f>SUM(T179:T202)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79</v>
      </c>
      <c r="AT178" s="210" t="s">
        <v>71</v>
      </c>
      <c r="AU178" s="210" t="s">
        <v>72</v>
      </c>
      <c r="AY178" s="209" t="s">
        <v>166</v>
      </c>
      <c r="BK178" s="211">
        <f>SUM(BK179:BK202)</f>
        <v>0</v>
      </c>
    </row>
    <row r="179" s="2" customFormat="1" ht="16.5" customHeight="1">
      <c r="A179" s="39"/>
      <c r="B179" s="40"/>
      <c r="C179" s="214" t="s">
        <v>550</v>
      </c>
      <c r="D179" s="214" t="s">
        <v>169</v>
      </c>
      <c r="E179" s="215" t="s">
        <v>1042</v>
      </c>
      <c r="F179" s="216" t="s">
        <v>1043</v>
      </c>
      <c r="G179" s="217" t="s">
        <v>19</v>
      </c>
      <c r="H179" s="218">
        <v>14</v>
      </c>
      <c r="I179" s="219"/>
      <c r="J179" s="220">
        <f>ROUND(I179*H179,2)</f>
        <v>0</v>
      </c>
      <c r="K179" s="216" t="s">
        <v>19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182</v>
      </c>
      <c r="AT179" s="225" t="s">
        <v>169</v>
      </c>
      <c r="AU179" s="225" t="s">
        <v>79</v>
      </c>
      <c r="AY179" s="18" t="s">
        <v>166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182</v>
      </c>
      <c r="BM179" s="225" t="s">
        <v>805</v>
      </c>
    </row>
    <row r="180" s="2" customFormat="1">
      <c r="A180" s="39"/>
      <c r="B180" s="40"/>
      <c r="C180" s="41"/>
      <c r="D180" s="227" t="s">
        <v>176</v>
      </c>
      <c r="E180" s="41"/>
      <c r="F180" s="228" t="s">
        <v>1043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176</v>
      </c>
      <c r="AU180" s="18" t="s">
        <v>79</v>
      </c>
    </row>
    <row r="181" s="2" customFormat="1" ht="16.5" customHeight="1">
      <c r="A181" s="39"/>
      <c r="B181" s="40"/>
      <c r="C181" s="214" t="s">
        <v>558</v>
      </c>
      <c r="D181" s="214" t="s">
        <v>169</v>
      </c>
      <c r="E181" s="215" t="s">
        <v>1044</v>
      </c>
      <c r="F181" s="216" t="s">
        <v>1045</v>
      </c>
      <c r="G181" s="217" t="s">
        <v>19</v>
      </c>
      <c r="H181" s="218">
        <v>288</v>
      </c>
      <c r="I181" s="219"/>
      <c r="J181" s="220">
        <f>ROUND(I181*H181,2)</f>
        <v>0</v>
      </c>
      <c r="K181" s="216" t="s">
        <v>19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182</v>
      </c>
      <c r="AT181" s="225" t="s">
        <v>169</v>
      </c>
      <c r="AU181" s="225" t="s">
        <v>79</v>
      </c>
      <c r="AY181" s="18" t="s">
        <v>166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79</v>
      </c>
      <c r="BK181" s="226">
        <f>ROUND(I181*H181,2)</f>
        <v>0</v>
      </c>
      <c r="BL181" s="18" t="s">
        <v>182</v>
      </c>
      <c r="BM181" s="225" t="s">
        <v>820</v>
      </c>
    </row>
    <row r="182" s="2" customFormat="1">
      <c r="A182" s="39"/>
      <c r="B182" s="40"/>
      <c r="C182" s="41"/>
      <c r="D182" s="227" t="s">
        <v>176</v>
      </c>
      <c r="E182" s="41"/>
      <c r="F182" s="228" t="s">
        <v>1045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176</v>
      </c>
      <c r="AU182" s="18" t="s">
        <v>79</v>
      </c>
    </row>
    <row r="183" s="2" customFormat="1" ht="16.5" customHeight="1">
      <c r="A183" s="39"/>
      <c r="B183" s="40"/>
      <c r="C183" s="214" t="s">
        <v>566</v>
      </c>
      <c r="D183" s="214" t="s">
        <v>169</v>
      </c>
      <c r="E183" s="215" t="s">
        <v>1046</v>
      </c>
      <c r="F183" s="216" t="s">
        <v>1047</v>
      </c>
      <c r="G183" s="217" t="s">
        <v>19</v>
      </c>
      <c r="H183" s="218">
        <v>858</v>
      </c>
      <c r="I183" s="219"/>
      <c r="J183" s="220">
        <f>ROUND(I183*H183,2)</f>
        <v>0</v>
      </c>
      <c r="K183" s="216" t="s">
        <v>19</v>
      </c>
      <c r="L183" s="45"/>
      <c r="M183" s="221" t="s">
        <v>19</v>
      </c>
      <c r="N183" s="222" t="s">
        <v>43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182</v>
      </c>
      <c r="AT183" s="225" t="s">
        <v>169</v>
      </c>
      <c r="AU183" s="225" t="s">
        <v>79</v>
      </c>
      <c r="AY183" s="18" t="s">
        <v>166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79</v>
      </c>
      <c r="BK183" s="226">
        <f>ROUND(I183*H183,2)</f>
        <v>0</v>
      </c>
      <c r="BL183" s="18" t="s">
        <v>182</v>
      </c>
      <c r="BM183" s="225" t="s">
        <v>835</v>
      </c>
    </row>
    <row r="184" s="2" customFormat="1">
      <c r="A184" s="39"/>
      <c r="B184" s="40"/>
      <c r="C184" s="41"/>
      <c r="D184" s="227" t="s">
        <v>176</v>
      </c>
      <c r="E184" s="41"/>
      <c r="F184" s="228" t="s">
        <v>1047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176</v>
      </c>
      <c r="AU184" s="18" t="s">
        <v>79</v>
      </c>
    </row>
    <row r="185" s="2" customFormat="1" ht="16.5" customHeight="1">
      <c r="A185" s="39"/>
      <c r="B185" s="40"/>
      <c r="C185" s="214" t="s">
        <v>573</v>
      </c>
      <c r="D185" s="214" t="s">
        <v>169</v>
      </c>
      <c r="E185" s="215" t="s">
        <v>1048</v>
      </c>
      <c r="F185" s="216" t="s">
        <v>1049</v>
      </c>
      <c r="G185" s="217" t="s">
        <v>19</v>
      </c>
      <c r="H185" s="218">
        <v>292</v>
      </c>
      <c r="I185" s="219"/>
      <c r="J185" s="220">
        <f>ROUND(I185*H185,2)</f>
        <v>0</v>
      </c>
      <c r="K185" s="216" t="s">
        <v>19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182</v>
      </c>
      <c r="AT185" s="225" t="s">
        <v>169</v>
      </c>
      <c r="AU185" s="225" t="s">
        <v>79</v>
      </c>
      <c r="AY185" s="18" t="s">
        <v>166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182</v>
      </c>
      <c r="BM185" s="225" t="s">
        <v>855</v>
      </c>
    </row>
    <row r="186" s="2" customFormat="1">
      <c r="A186" s="39"/>
      <c r="B186" s="40"/>
      <c r="C186" s="41"/>
      <c r="D186" s="227" t="s">
        <v>176</v>
      </c>
      <c r="E186" s="41"/>
      <c r="F186" s="228" t="s">
        <v>1049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176</v>
      </c>
      <c r="AU186" s="18" t="s">
        <v>79</v>
      </c>
    </row>
    <row r="187" s="2" customFormat="1" ht="16.5" customHeight="1">
      <c r="A187" s="39"/>
      <c r="B187" s="40"/>
      <c r="C187" s="214" t="s">
        <v>580</v>
      </c>
      <c r="D187" s="214" t="s">
        <v>169</v>
      </c>
      <c r="E187" s="215" t="s">
        <v>1050</v>
      </c>
      <c r="F187" s="216" t="s">
        <v>1051</v>
      </c>
      <c r="G187" s="217" t="s">
        <v>19</v>
      </c>
      <c r="H187" s="218">
        <v>66</v>
      </c>
      <c r="I187" s="219"/>
      <c r="J187" s="220">
        <f>ROUND(I187*H187,2)</f>
        <v>0</v>
      </c>
      <c r="K187" s="216" t="s">
        <v>19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182</v>
      </c>
      <c r="AT187" s="225" t="s">
        <v>169</v>
      </c>
      <c r="AU187" s="225" t="s">
        <v>79</v>
      </c>
      <c r="AY187" s="18" t="s">
        <v>166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79</v>
      </c>
      <c r="BK187" s="226">
        <f>ROUND(I187*H187,2)</f>
        <v>0</v>
      </c>
      <c r="BL187" s="18" t="s">
        <v>182</v>
      </c>
      <c r="BM187" s="225" t="s">
        <v>871</v>
      </c>
    </row>
    <row r="188" s="2" customFormat="1">
      <c r="A188" s="39"/>
      <c r="B188" s="40"/>
      <c r="C188" s="41"/>
      <c r="D188" s="227" t="s">
        <v>176</v>
      </c>
      <c r="E188" s="41"/>
      <c r="F188" s="228" t="s">
        <v>1051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176</v>
      </c>
      <c r="AU188" s="18" t="s">
        <v>79</v>
      </c>
    </row>
    <row r="189" s="2" customFormat="1" ht="16.5" customHeight="1">
      <c r="A189" s="39"/>
      <c r="B189" s="40"/>
      <c r="C189" s="214" t="s">
        <v>586</v>
      </c>
      <c r="D189" s="214" t="s">
        <v>169</v>
      </c>
      <c r="E189" s="215" t="s">
        <v>1052</v>
      </c>
      <c r="F189" s="216" t="s">
        <v>1053</v>
      </c>
      <c r="G189" s="217" t="s">
        <v>19</v>
      </c>
      <c r="H189" s="218">
        <v>39</v>
      </c>
      <c r="I189" s="219"/>
      <c r="J189" s="220">
        <f>ROUND(I189*H189,2)</f>
        <v>0</v>
      </c>
      <c r="K189" s="216" t="s">
        <v>19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182</v>
      </c>
      <c r="AT189" s="225" t="s">
        <v>169</v>
      </c>
      <c r="AU189" s="225" t="s">
        <v>79</v>
      </c>
      <c r="AY189" s="18" t="s">
        <v>166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79</v>
      </c>
      <c r="BK189" s="226">
        <f>ROUND(I189*H189,2)</f>
        <v>0</v>
      </c>
      <c r="BL189" s="18" t="s">
        <v>182</v>
      </c>
      <c r="BM189" s="225" t="s">
        <v>882</v>
      </c>
    </row>
    <row r="190" s="2" customFormat="1">
      <c r="A190" s="39"/>
      <c r="B190" s="40"/>
      <c r="C190" s="41"/>
      <c r="D190" s="227" t="s">
        <v>176</v>
      </c>
      <c r="E190" s="41"/>
      <c r="F190" s="228" t="s">
        <v>1053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176</v>
      </c>
      <c r="AU190" s="18" t="s">
        <v>79</v>
      </c>
    </row>
    <row r="191" s="2" customFormat="1" ht="16.5" customHeight="1">
      <c r="A191" s="39"/>
      <c r="B191" s="40"/>
      <c r="C191" s="214" t="s">
        <v>593</v>
      </c>
      <c r="D191" s="214" t="s">
        <v>169</v>
      </c>
      <c r="E191" s="215" t="s">
        <v>1054</v>
      </c>
      <c r="F191" s="216" t="s">
        <v>1055</v>
      </c>
      <c r="G191" s="217" t="s">
        <v>19</v>
      </c>
      <c r="H191" s="218">
        <v>172</v>
      </c>
      <c r="I191" s="219"/>
      <c r="J191" s="220">
        <f>ROUND(I191*H191,2)</f>
        <v>0</v>
      </c>
      <c r="K191" s="216" t="s">
        <v>19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182</v>
      </c>
      <c r="AT191" s="225" t="s">
        <v>169</v>
      </c>
      <c r="AU191" s="225" t="s">
        <v>79</v>
      </c>
      <c r="AY191" s="18" t="s">
        <v>166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182</v>
      </c>
      <c r="BM191" s="225" t="s">
        <v>898</v>
      </c>
    </row>
    <row r="192" s="2" customFormat="1">
      <c r="A192" s="39"/>
      <c r="B192" s="40"/>
      <c r="C192" s="41"/>
      <c r="D192" s="227" t="s">
        <v>176</v>
      </c>
      <c r="E192" s="41"/>
      <c r="F192" s="228" t="s">
        <v>1055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176</v>
      </c>
      <c r="AU192" s="18" t="s">
        <v>79</v>
      </c>
    </row>
    <row r="193" s="2" customFormat="1" ht="16.5" customHeight="1">
      <c r="A193" s="39"/>
      <c r="B193" s="40"/>
      <c r="C193" s="214" t="s">
        <v>600</v>
      </c>
      <c r="D193" s="214" t="s">
        <v>169</v>
      </c>
      <c r="E193" s="215" t="s">
        <v>1056</v>
      </c>
      <c r="F193" s="216" t="s">
        <v>1057</v>
      </c>
      <c r="G193" s="217" t="s">
        <v>19</v>
      </c>
      <c r="H193" s="218">
        <v>125</v>
      </c>
      <c r="I193" s="219"/>
      <c r="J193" s="220">
        <f>ROUND(I193*H193,2)</f>
        <v>0</v>
      </c>
      <c r="K193" s="216" t="s">
        <v>19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182</v>
      </c>
      <c r="AT193" s="225" t="s">
        <v>169</v>
      </c>
      <c r="AU193" s="225" t="s">
        <v>79</v>
      </c>
      <c r="AY193" s="18" t="s">
        <v>166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79</v>
      </c>
      <c r="BK193" s="226">
        <f>ROUND(I193*H193,2)</f>
        <v>0</v>
      </c>
      <c r="BL193" s="18" t="s">
        <v>182</v>
      </c>
      <c r="BM193" s="225" t="s">
        <v>914</v>
      </c>
    </row>
    <row r="194" s="2" customFormat="1">
      <c r="A194" s="39"/>
      <c r="B194" s="40"/>
      <c r="C194" s="41"/>
      <c r="D194" s="227" t="s">
        <v>176</v>
      </c>
      <c r="E194" s="41"/>
      <c r="F194" s="228" t="s">
        <v>1057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176</v>
      </c>
      <c r="AU194" s="18" t="s">
        <v>79</v>
      </c>
    </row>
    <row r="195" s="2" customFormat="1" ht="16.5" customHeight="1">
      <c r="A195" s="39"/>
      <c r="B195" s="40"/>
      <c r="C195" s="214" t="s">
        <v>606</v>
      </c>
      <c r="D195" s="214" t="s">
        <v>169</v>
      </c>
      <c r="E195" s="215" t="s">
        <v>1058</v>
      </c>
      <c r="F195" s="216" t="s">
        <v>1059</v>
      </c>
      <c r="G195" s="217" t="s">
        <v>19</v>
      </c>
      <c r="H195" s="218">
        <v>15</v>
      </c>
      <c r="I195" s="219"/>
      <c r="J195" s="220">
        <f>ROUND(I195*H195,2)</f>
        <v>0</v>
      </c>
      <c r="K195" s="216" t="s">
        <v>19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182</v>
      </c>
      <c r="AT195" s="225" t="s">
        <v>169</v>
      </c>
      <c r="AU195" s="225" t="s">
        <v>79</v>
      </c>
      <c r="AY195" s="18" t="s">
        <v>166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182</v>
      </c>
      <c r="BM195" s="225" t="s">
        <v>928</v>
      </c>
    </row>
    <row r="196" s="2" customFormat="1">
      <c r="A196" s="39"/>
      <c r="B196" s="40"/>
      <c r="C196" s="41"/>
      <c r="D196" s="227" t="s">
        <v>176</v>
      </c>
      <c r="E196" s="41"/>
      <c r="F196" s="228" t="s">
        <v>1059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176</v>
      </c>
      <c r="AU196" s="18" t="s">
        <v>79</v>
      </c>
    </row>
    <row r="197" s="2" customFormat="1" ht="16.5" customHeight="1">
      <c r="A197" s="39"/>
      <c r="B197" s="40"/>
      <c r="C197" s="214" t="s">
        <v>613</v>
      </c>
      <c r="D197" s="214" t="s">
        <v>169</v>
      </c>
      <c r="E197" s="215" t="s">
        <v>1060</v>
      </c>
      <c r="F197" s="216" t="s">
        <v>1061</v>
      </c>
      <c r="G197" s="217" t="s">
        <v>19</v>
      </c>
      <c r="H197" s="218">
        <v>12</v>
      </c>
      <c r="I197" s="219"/>
      <c r="J197" s="220">
        <f>ROUND(I197*H197,2)</f>
        <v>0</v>
      </c>
      <c r="K197" s="216" t="s">
        <v>19</v>
      </c>
      <c r="L197" s="45"/>
      <c r="M197" s="221" t="s">
        <v>19</v>
      </c>
      <c r="N197" s="222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182</v>
      </c>
      <c r="AT197" s="225" t="s">
        <v>169</v>
      </c>
      <c r="AU197" s="225" t="s">
        <v>79</v>
      </c>
      <c r="AY197" s="18" t="s">
        <v>166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79</v>
      </c>
      <c r="BK197" s="226">
        <f>ROUND(I197*H197,2)</f>
        <v>0</v>
      </c>
      <c r="BL197" s="18" t="s">
        <v>182</v>
      </c>
      <c r="BM197" s="225" t="s">
        <v>1062</v>
      </c>
    </row>
    <row r="198" s="2" customFormat="1">
      <c r="A198" s="39"/>
      <c r="B198" s="40"/>
      <c r="C198" s="41"/>
      <c r="D198" s="227" t="s">
        <v>176</v>
      </c>
      <c r="E198" s="41"/>
      <c r="F198" s="228" t="s">
        <v>1061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176</v>
      </c>
      <c r="AU198" s="18" t="s">
        <v>79</v>
      </c>
    </row>
    <row r="199" s="2" customFormat="1" ht="16.5" customHeight="1">
      <c r="A199" s="39"/>
      <c r="B199" s="40"/>
      <c r="C199" s="214" t="s">
        <v>620</v>
      </c>
      <c r="D199" s="214" t="s">
        <v>169</v>
      </c>
      <c r="E199" s="215" t="s">
        <v>1063</v>
      </c>
      <c r="F199" s="216" t="s">
        <v>1064</v>
      </c>
      <c r="G199" s="217" t="s">
        <v>19</v>
      </c>
      <c r="H199" s="218">
        <v>22</v>
      </c>
      <c r="I199" s="219"/>
      <c r="J199" s="220">
        <f>ROUND(I199*H199,2)</f>
        <v>0</v>
      </c>
      <c r="K199" s="216" t="s">
        <v>19</v>
      </c>
      <c r="L199" s="45"/>
      <c r="M199" s="221" t="s">
        <v>19</v>
      </c>
      <c r="N199" s="222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182</v>
      </c>
      <c r="AT199" s="225" t="s">
        <v>169</v>
      </c>
      <c r="AU199" s="225" t="s">
        <v>79</v>
      </c>
      <c r="AY199" s="18" t="s">
        <v>166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79</v>
      </c>
      <c r="BK199" s="226">
        <f>ROUND(I199*H199,2)</f>
        <v>0</v>
      </c>
      <c r="BL199" s="18" t="s">
        <v>182</v>
      </c>
      <c r="BM199" s="225" t="s">
        <v>1065</v>
      </c>
    </row>
    <row r="200" s="2" customFormat="1">
      <c r="A200" s="39"/>
      <c r="B200" s="40"/>
      <c r="C200" s="41"/>
      <c r="D200" s="227" t="s">
        <v>176</v>
      </c>
      <c r="E200" s="41"/>
      <c r="F200" s="228" t="s">
        <v>1064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176</v>
      </c>
      <c r="AU200" s="18" t="s">
        <v>79</v>
      </c>
    </row>
    <row r="201" s="2" customFormat="1" ht="16.5" customHeight="1">
      <c r="A201" s="39"/>
      <c r="B201" s="40"/>
      <c r="C201" s="214" t="s">
        <v>626</v>
      </c>
      <c r="D201" s="214" t="s">
        <v>169</v>
      </c>
      <c r="E201" s="215" t="s">
        <v>1066</v>
      </c>
      <c r="F201" s="216" t="s">
        <v>1067</v>
      </c>
      <c r="G201" s="217" t="s">
        <v>19</v>
      </c>
      <c r="H201" s="218">
        <v>45</v>
      </c>
      <c r="I201" s="219"/>
      <c r="J201" s="220">
        <f>ROUND(I201*H201,2)</f>
        <v>0</v>
      </c>
      <c r="K201" s="216" t="s">
        <v>19</v>
      </c>
      <c r="L201" s="45"/>
      <c r="M201" s="221" t="s">
        <v>19</v>
      </c>
      <c r="N201" s="222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182</v>
      </c>
      <c r="AT201" s="225" t="s">
        <v>169</v>
      </c>
      <c r="AU201" s="225" t="s">
        <v>79</v>
      </c>
      <c r="AY201" s="18" t="s">
        <v>166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79</v>
      </c>
      <c r="BK201" s="226">
        <f>ROUND(I201*H201,2)</f>
        <v>0</v>
      </c>
      <c r="BL201" s="18" t="s">
        <v>182</v>
      </c>
      <c r="BM201" s="225" t="s">
        <v>1068</v>
      </c>
    </row>
    <row r="202" s="2" customFormat="1">
      <c r="A202" s="39"/>
      <c r="B202" s="40"/>
      <c r="C202" s="41"/>
      <c r="D202" s="227" t="s">
        <v>176</v>
      </c>
      <c r="E202" s="41"/>
      <c r="F202" s="228" t="s">
        <v>1067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176</v>
      </c>
      <c r="AU202" s="18" t="s">
        <v>79</v>
      </c>
    </row>
    <row r="203" s="12" customFormat="1" ht="25.92" customHeight="1">
      <c r="A203" s="12"/>
      <c r="B203" s="198"/>
      <c r="C203" s="199"/>
      <c r="D203" s="200" t="s">
        <v>71</v>
      </c>
      <c r="E203" s="201" t="s">
        <v>1069</v>
      </c>
      <c r="F203" s="201" t="s">
        <v>1069</v>
      </c>
      <c r="G203" s="199"/>
      <c r="H203" s="199"/>
      <c r="I203" s="202"/>
      <c r="J203" s="203">
        <f>BK203</f>
        <v>0</v>
      </c>
      <c r="K203" s="199"/>
      <c r="L203" s="204"/>
      <c r="M203" s="205"/>
      <c r="N203" s="206"/>
      <c r="O203" s="206"/>
      <c r="P203" s="207">
        <f>SUM(P204:P213)</f>
        <v>0</v>
      </c>
      <c r="Q203" s="206"/>
      <c r="R203" s="207">
        <f>SUM(R204:R213)</f>
        <v>0</v>
      </c>
      <c r="S203" s="206"/>
      <c r="T203" s="208">
        <f>SUM(T204:T213)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79</v>
      </c>
      <c r="AT203" s="210" t="s">
        <v>71</v>
      </c>
      <c r="AU203" s="210" t="s">
        <v>72</v>
      </c>
      <c r="AY203" s="209" t="s">
        <v>166</v>
      </c>
      <c r="BK203" s="211">
        <f>SUM(BK204:BK213)</f>
        <v>0</v>
      </c>
    </row>
    <row r="204" s="2" customFormat="1" ht="16.5" customHeight="1">
      <c r="A204" s="39"/>
      <c r="B204" s="40"/>
      <c r="C204" s="214" t="s">
        <v>630</v>
      </c>
      <c r="D204" s="214" t="s">
        <v>169</v>
      </c>
      <c r="E204" s="215" t="s">
        <v>1070</v>
      </c>
      <c r="F204" s="216" t="s">
        <v>1071</v>
      </c>
      <c r="G204" s="217" t="s">
        <v>19</v>
      </c>
      <c r="H204" s="218">
        <v>39</v>
      </c>
      <c r="I204" s="219"/>
      <c r="J204" s="220">
        <f>ROUND(I204*H204,2)</f>
        <v>0</v>
      </c>
      <c r="K204" s="216" t="s">
        <v>19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182</v>
      </c>
      <c r="AT204" s="225" t="s">
        <v>169</v>
      </c>
      <c r="AU204" s="225" t="s">
        <v>79</v>
      </c>
      <c r="AY204" s="18" t="s">
        <v>166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79</v>
      </c>
      <c r="BK204" s="226">
        <f>ROUND(I204*H204,2)</f>
        <v>0</v>
      </c>
      <c r="BL204" s="18" t="s">
        <v>182</v>
      </c>
      <c r="BM204" s="225" t="s">
        <v>1072</v>
      </c>
    </row>
    <row r="205" s="2" customFormat="1">
      <c r="A205" s="39"/>
      <c r="B205" s="40"/>
      <c r="C205" s="41"/>
      <c r="D205" s="227" t="s">
        <v>176</v>
      </c>
      <c r="E205" s="41"/>
      <c r="F205" s="228" t="s">
        <v>1071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176</v>
      </c>
      <c r="AU205" s="18" t="s">
        <v>79</v>
      </c>
    </row>
    <row r="206" s="2" customFormat="1" ht="16.5" customHeight="1">
      <c r="A206" s="39"/>
      <c r="B206" s="40"/>
      <c r="C206" s="214" t="s">
        <v>636</v>
      </c>
      <c r="D206" s="214" t="s">
        <v>169</v>
      </c>
      <c r="E206" s="215" t="s">
        <v>1073</v>
      </c>
      <c r="F206" s="216" t="s">
        <v>1074</v>
      </c>
      <c r="G206" s="217" t="s">
        <v>19</v>
      </c>
      <c r="H206" s="218">
        <v>6</v>
      </c>
      <c r="I206" s="219"/>
      <c r="J206" s="220">
        <f>ROUND(I206*H206,2)</f>
        <v>0</v>
      </c>
      <c r="K206" s="216" t="s">
        <v>19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182</v>
      </c>
      <c r="AT206" s="225" t="s">
        <v>169</v>
      </c>
      <c r="AU206" s="225" t="s">
        <v>79</v>
      </c>
      <c r="AY206" s="18" t="s">
        <v>166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79</v>
      </c>
      <c r="BK206" s="226">
        <f>ROUND(I206*H206,2)</f>
        <v>0</v>
      </c>
      <c r="BL206" s="18" t="s">
        <v>182</v>
      </c>
      <c r="BM206" s="225" t="s">
        <v>1075</v>
      </c>
    </row>
    <row r="207" s="2" customFormat="1">
      <c r="A207" s="39"/>
      <c r="B207" s="40"/>
      <c r="C207" s="41"/>
      <c r="D207" s="227" t="s">
        <v>176</v>
      </c>
      <c r="E207" s="41"/>
      <c r="F207" s="228" t="s">
        <v>1074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176</v>
      </c>
      <c r="AU207" s="18" t="s">
        <v>79</v>
      </c>
    </row>
    <row r="208" s="2" customFormat="1" ht="16.5" customHeight="1">
      <c r="A208" s="39"/>
      <c r="B208" s="40"/>
      <c r="C208" s="214" t="s">
        <v>640</v>
      </c>
      <c r="D208" s="214" t="s">
        <v>169</v>
      </c>
      <c r="E208" s="215" t="s">
        <v>1076</v>
      </c>
      <c r="F208" s="216" t="s">
        <v>1077</v>
      </c>
      <c r="G208" s="217" t="s">
        <v>19</v>
      </c>
      <c r="H208" s="218">
        <v>7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182</v>
      </c>
      <c r="AT208" s="225" t="s">
        <v>169</v>
      </c>
      <c r="AU208" s="225" t="s">
        <v>79</v>
      </c>
      <c r="AY208" s="18" t="s">
        <v>166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79</v>
      </c>
      <c r="BK208" s="226">
        <f>ROUND(I208*H208,2)</f>
        <v>0</v>
      </c>
      <c r="BL208" s="18" t="s">
        <v>182</v>
      </c>
      <c r="BM208" s="225" t="s">
        <v>1078</v>
      </c>
    </row>
    <row r="209" s="2" customFormat="1">
      <c r="A209" s="39"/>
      <c r="B209" s="40"/>
      <c r="C209" s="41"/>
      <c r="D209" s="227" t="s">
        <v>176</v>
      </c>
      <c r="E209" s="41"/>
      <c r="F209" s="228" t="s">
        <v>1077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176</v>
      </c>
      <c r="AU209" s="18" t="s">
        <v>79</v>
      </c>
    </row>
    <row r="210" s="2" customFormat="1" ht="16.5" customHeight="1">
      <c r="A210" s="39"/>
      <c r="B210" s="40"/>
      <c r="C210" s="214" t="s">
        <v>646</v>
      </c>
      <c r="D210" s="214" t="s">
        <v>169</v>
      </c>
      <c r="E210" s="215" t="s">
        <v>1079</v>
      </c>
      <c r="F210" s="216" t="s">
        <v>1080</v>
      </c>
      <c r="G210" s="217" t="s">
        <v>19</v>
      </c>
      <c r="H210" s="218">
        <v>8</v>
      </c>
      <c r="I210" s="219"/>
      <c r="J210" s="220">
        <f>ROUND(I210*H210,2)</f>
        <v>0</v>
      </c>
      <c r="K210" s="216" t="s">
        <v>19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182</v>
      </c>
      <c r="AT210" s="225" t="s">
        <v>169</v>
      </c>
      <c r="AU210" s="225" t="s">
        <v>79</v>
      </c>
      <c r="AY210" s="18" t="s">
        <v>166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79</v>
      </c>
      <c r="BK210" s="226">
        <f>ROUND(I210*H210,2)</f>
        <v>0</v>
      </c>
      <c r="BL210" s="18" t="s">
        <v>182</v>
      </c>
      <c r="BM210" s="225" t="s">
        <v>1081</v>
      </c>
    </row>
    <row r="211" s="2" customFormat="1">
      <c r="A211" s="39"/>
      <c r="B211" s="40"/>
      <c r="C211" s="41"/>
      <c r="D211" s="227" t="s">
        <v>176</v>
      </c>
      <c r="E211" s="41"/>
      <c r="F211" s="228" t="s">
        <v>1080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176</v>
      </c>
      <c r="AU211" s="18" t="s">
        <v>79</v>
      </c>
    </row>
    <row r="212" s="2" customFormat="1" ht="16.5" customHeight="1">
      <c r="A212" s="39"/>
      <c r="B212" s="40"/>
      <c r="C212" s="214" t="s">
        <v>650</v>
      </c>
      <c r="D212" s="214" t="s">
        <v>169</v>
      </c>
      <c r="E212" s="215" t="s">
        <v>1082</v>
      </c>
      <c r="F212" s="216" t="s">
        <v>1083</v>
      </c>
      <c r="G212" s="217" t="s">
        <v>19</v>
      </c>
      <c r="H212" s="218">
        <v>9</v>
      </c>
      <c r="I212" s="219"/>
      <c r="J212" s="220">
        <f>ROUND(I212*H212,2)</f>
        <v>0</v>
      </c>
      <c r="K212" s="216" t="s">
        <v>19</v>
      </c>
      <c r="L212" s="45"/>
      <c r="M212" s="221" t="s">
        <v>19</v>
      </c>
      <c r="N212" s="222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182</v>
      </c>
      <c r="AT212" s="225" t="s">
        <v>169</v>
      </c>
      <c r="AU212" s="225" t="s">
        <v>79</v>
      </c>
      <c r="AY212" s="18" t="s">
        <v>166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79</v>
      </c>
      <c r="BK212" s="226">
        <f>ROUND(I212*H212,2)</f>
        <v>0</v>
      </c>
      <c r="BL212" s="18" t="s">
        <v>182</v>
      </c>
      <c r="BM212" s="225" t="s">
        <v>1084</v>
      </c>
    </row>
    <row r="213" s="2" customFormat="1">
      <c r="A213" s="39"/>
      <c r="B213" s="40"/>
      <c r="C213" s="41"/>
      <c r="D213" s="227" t="s">
        <v>176</v>
      </c>
      <c r="E213" s="41"/>
      <c r="F213" s="228" t="s">
        <v>1083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176</v>
      </c>
      <c r="AU213" s="18" t="s">
        <v>79</v>
      </c>
    </row>
    <row r="214" s="12" customFormat="1" ht="25.92" customHeight="1">
      <c r="A214" s="12"/>
      <c r="B214" s="198"/>
      <c r="C214" s="199"/>
      <c r="D214" s="200" t="s">
        <v>71</v>
      </c>
      <c r="E214" s="201" t="s">
        <v>1085</v>
      </c>
      <c r="F214" s="201" t="s">
        <v>1085</v>
      </c>
      <c r="G214" s="199"/>
      <c r="H214" s="199"/>
      <c r="I214" s="202"/>
      <c r="J214" s="203">
        <f>BK214</f>
        <v>0</v>
      </c>
      <c r="K214" s="199"/>
      <c r="L214" s="204"/>
      <c r="M214" s="205"/>
      <c r="N214" s="206"/>
      <c r="O214" s="206"/>
      <c r="P214" s="207">
        <f>SUM(P215:P234)</f>
        <v>0</v>
      </c>
      <c r="Q214" s="206"/>
      <c r="R214" s="207">
        <f>SUM(R215:R234)</f>
        <v>0</v>
      </c>
      <c r="S214" s="206"/>
      <c r="T214" s="208">
        <f>SUM(T215:T234)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71</v>
      </c>
      <c r="AU214" s="210" t="s">
        <v>72</v>
      </c>
      <c r="AY214" s="209" t="s">
        <v>166</v>
      </c>
      <c r="BK214" s="211">
        <f>SUM(BK215:BK234)</f>
        <v>0</v>
      </c>
    </row>
    <row r="215" s="2" customFormat="1" ht="16.5" customHeight="1">
      <c r="A215" s="39"/>
      <c r="B215" s="40"/>
      <c r="C215" s="214" t="s">
        <v>656</v>
      </c>
      <c r="D215" s="214" t="s">
        <v>169</v>
      </c>
      <c r="E215" s="215" t="s">
        <v>1086</v>
      </c>
      <c r="F215" s="216" t="s">
        <v>1087</v>
      </c>
      <c r="G215" s="217" t="s">
        <v>19</v>
      </c>
      <c r="H215" s="218">
        <v>8</v>
      </c>
      <c r="I215" s="219"/>
      <c r="J215" s="220">
        <f>ROUND(I215*H215,2)</f>
        <v>0</v>
      </c>
      <c r="K215" s="216" t="s">
        <v>19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182</v>
      </c>
      <c r="AT215" s="225" t="s">
        <v>169</v>
      </c>
      <c r="AU215" s="225" t="s">
        <v>79</v>
      </c>
      <c r="AY215" s="18" t="s">
        <v>166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79</v>
      </c>
      <c r="BK215" s="226">
        <f>ROUND(I215*H215,2)</f>
        <v>0</v>
      </c>
      <c r="BL215" s="18" t="s">
        <v>182</v>
      </c>
      <c r="BM215" s="225" t="s">
        <v>1088</v>
      </c>
    </row>
    <row r="216" s="2" customFormat="1">
      <c r="A216" s="39"/>
      <c r="B216" s="40"/>
      <c r="C216" s="41"/>
      <c r="D216" s="227" t="s">
        <v>176</v>
      </c>
      <c r="E216" s="41"/>
      <c r="F216" s="228" t="s">
        <v>1087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176</v>
      </c>
      <c r="AU216" s="18" t="s">
        <v>79</v>
      </c>
    </row>
    <row r="217" s="2" customFormat="1" ht="16.5" customHeight="1">
      <c r="A217" s="39"/>
      <c r="B217" s="40"/>
      <c r="C217" s="214" t="s">
        <v>660</v>
      </c>
      <c r="D217" s="214" t="s">
        <v>169</v>
      </c>
      <c r="E217" s="215" t="s">
        <v>1089</v>
      </c>
      <c r="F217" s="216" t="s">
        <v>1090</v>
      </c>
      <c r="G217" s="217" t="s">
        <v>19</v>
      </c>
      <c r="H217" s="218">
        <v>16</v>
      </c>
      <c r="I217" s="219"/>
      <c r="J217" s="220">
        <f>ROUND(I217*H217,2)</f>
        <v>0</v>
      </c>
      <c r="K217" s="216" t="s">
        <v>19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182</v>
      </c>
      <c r="AT217" s="225" t="s">
        <v>169</v>
      </c>
      <c r="AU217" s="225" t="s">
        <v>79</v>
      </c>
      <c r="AY217" s="18" t="s">
        <v>166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79</v>
      </c>
      <c r="BK217" s="226">
        <f>ROUND(I217*H217,2)</f>
        <v>0</v>
      </c>
      <c r="BL217" s="18" t="s">
        <v>182</v>
      </c>
      <c r="BM217" s="225" t="s">
        <v>1091</v>
      </c>
    </row>
    <row r="218" s="2" customFormat="1">
      <c r="A218" s="39"/>
      <c r="B218" s="40"/>
      <c r="C218" s="41"/>
      <c r="D218" s="227" t="s">
        <v>176</v>
      </c>
      <c r="E218" s="41"/>
      <c r="F218" s="228" t="s">
        <v>1090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176</v>
      </c>
      <c r="AU218" s="18" t="s">
        <v>79</v>
      </c>
    </row>
    <row r="219" s="2" customFormat="1" ht="16.5" customHeight="1">
      <c r="A219" s="39"/>
      <c r="B219" s="40"/>
      <c r="C219" s="214" t="s">
        <v>670</v>
      </c>
      <c r="D219" s="214" t="s">
        <v>169</v>
      </c>
      <c r="E219" s="215" t="s">
        <v>1092</v>
      </c>
      <c r="F219" s="216" t="s">
        <v>1093</v>
      </c>
      <c r="G219" s="217" t="s">
        <v>19</v>
      </c>
      <c r="H219" s="218">
        <v>16</v>
      </c>
      <c r="I219" s="219"/>
      <c r="J219" s="220">
        <f>ROUND(I219*H219,2)</f>
        <v>0</v>
      </c>
      <c r="K219" s="216" t="s">
        <v>19</v>
      </c>
      <c r="L219" s="45"/>
      <c r="M219" s="221" t="s">
        <v>19</v>
      </c>
      <c r="N219" s="222" t="s">
        <v>43</v>
      </c>
      <c r="O219" s="85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182</v>
      </c>
      <c r="AT219" s="225" t="s">
        <v>169</v>
      </c>
      <c r="AU219" s="225" t="s">
        <v>79</v>
      </c>
      <c r="AY219" s="18" t="s">
        <v>166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79</v>
      </c>
      <c r="BK219" s="226">
        <f>ROUND(I219*H219,2)</f>
        <v>0</v>
      </c>
      <c r="BL219" s="18" t="s">
        <v>182</v>
      </c>
      <c r="BM219" s="225" t="s">
        <v>1094</v>
      </c>
    </row>
    <row r="220" s="2" customFormat="1">
      <c r="A220" s="39"/>
      <c r="B220" s="40"/>
      <c r="C220" s="41"/>
      <c r="D220" s="227" t="s">
        <v>176</v>
      </c>
      <c r="E220" s="41"/>
      <c r="F220" s="228" t="s">
        <v>1093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176</v>
      </c>
      <c r="AU220" s="18" t="s">
        <v>79</v>
      </c>
    </row>
    <row r="221" s="2" customFormat="1" ht="16.5" customHeight="1">
      <c r="A221" s="39"/>
      <c r="B221" s="40"/>
      <c r="C221" s="214" t="s">
        <v>674</v>
      </c>
      <c r="D221" s="214" t="s">
        <v>169</v>
      </c>
      <c r="E221" s="215" t="s">
        <v>1095</v>
      </c>
      <c r="F221" s="216" t="s">
        <v>1096</v>
      </c>
      <c r="G221" s="217" t="s">
        <v>19</v>
      </c>
      <c r="H221" s="218">
        <v>1</v>
      </c>
      <c r="I221" s="219"/>
      <c r="J221" s="220">
        <f>ROUND(I221*H221,2)</f>
        <v>0</v>
      </c>
      <c r="K221" s="216" t="s">
        <v>19</v>
      </c>
      <c r="L221" s="45"/>
      <c r="M221" s="221" t="s">
        <v>19</v>
      </c>
      <c r="N221" s="222" t="s">
        <v>43</v>
      </c>
      <c r="O221" s="85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182</v>
      </c>
      <c r="AT221" s="225" t="s">
        <v>169</v>
      </c>
      <c r="AU221" s="225" t="s">
        <v>79</v>
      </c>
      <c r="AY221" s="18" t="s">
        <v>166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79</v>
      </c>
      <c r="BK221" s="226">
        <f>ROUND(I221*H221,2)</f>
        <v>0</v>
      </c>
      <c r="BL221" s="18" t="s">
        <v>182</v>
      </c>
      <c r="BM221" s="225" t="s">
        <v>1097</v>
      </c>
    </row>
    <row r="222" s="2" customFormat="1">
      <c r="A222" s="39"/>
      <c r="B222" s="40"/>
      <c r="C222" s="41"/>
      <c r="D222" s="227" t="s">
        <v>176</v>
      </c>
      <c r="E222" s="41"/>
      <c r="F222" s="228" t="s">
        <v>1096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176</v>
      </c>
      <c r="AU222" s="18" t="s">
        <v>79</v>
      </c>
    </row>
    <row r="223" s="2" customFormat="1" ht="16.5" customHeight="1">
      <c r="A223" s="39"/>
      <c r="B223" s="40"/>
      <c r="C223" s="214" t="s">
        <v>678</v>
      </c>
      <c r="D223" s="214" t="s">
        <v>169</v>
      </c>
      <c r="E223" s="215" t="s">
        <v>1098</v>
      </c>
      <c r="F223" s="216" t="s">
        <v>1099</v>
      </c>
      <c r="G223" s="217" t="s">
        <v>19</v>
      </c>
      <c r="H223" s="218">
        <v>1</v>
      </c>
      <c r="I223" s="219"/>
      <c r="J223" s="220">
        <f>ROUND(I223*H223,2)</f>
        <v>0</v>
      </c>
      <c r="K223" s="216" t="s">
        <v>19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182</v>
      </c>
      <c r="AT223" s="225" t="s">
        <v>169</v>
      </c>
      <c r="AU223" s="225" t="s">
        <v>79</v>
      </c>
      <c r="AY223" s="18" t="s">
        <v>166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79</v>
      </c>
      <c r="BK223" s="226">
        <f>ROUND(I223*H223,2)</f>
        <v>0</v>
      </c>
      <c r="BL223" s="18" t="s">
        <v>182</v>
      </c>
      <c r="BM223" s="225" t="s">
        <v>1100</v>
      </c>
    </row>
    <row r="224" s="2" customFormat="1">
      <c r="A224" s="39"/>
      <c r="B224" s="40"/>
      <c r="C224" s="41"/>
      <c r="D224" s="227" t="s">
        <v>176</v>
      </c>
      <c r="E224" s="41"/>
      <c r="F224" s="228" t="s">
        <v>1099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176</v>
      </c>
      <c r="AU224" s="18" t="s">
        <v>79</v>
      </c>
    </row>
    <row r="225" s="2" customFormat="1" ht="16.5" customHeight="1">
      <c r="A225" s="39"/>
      <c r="B225" s="40"/>
      <c r="C225" s="214" t="s">
        <v>684</v>
      </c>
      <c r="D225" s="214" t="s">
        <v>169</v>
      </c>
      <c r="E225" s="215" t="s">
        <v>1101</v>
      </c>
      <c r="F225" s="216" t="s">
        <v>1102</v>
      </c>
      <c r="G225" s="217" t="s">
        <v>19</v>
      </c>
      <c r="H225" s="218">
        <v>1</v>
      </c>
      <c r="I225" s="219"/>
      <c r="J225" s="220">
        <f>ROUND(I225*H225,2)</f>
        <v>0</v>
      </c>
      <c r="K225" s="216" t="s">
        <v>19</v>
      </c>
      <c r="L225" s="45"/>
      <c r="M225" s="221" t="s">
        <v>19</v>
      </c>
      <c r="N225" s="222" t="s">
        <v>43</v>
      </c>
      <c r="O225" s="85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5" t="s">
        <v>182</v>
      </c>
      <c r="AT225" s="225" t="s">
        <v>169</v>
      </c>
      <c r="AU225" s="225" t="s">
        <v>79</v>
      </c>
      <c r="AY225" s="18" t="s">
        <v>166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79</v>
      </c>
      <c r="BK225" s="226">
        <f>ROUND(I225*H225,2)</f>
        <v>0</v>
      </c>
      <c r="BL225" s="18" t="s">
        <v>182</v>
      </c>
      <c r="BM225" s="225" t="s">
        <v>1103</v>
      </c>
    </row>
    <row r="226" s="2" customFormat="1">
      <c r="A226" s="39"/>
      <c r="B226" s="40"/>
      <c r="C226" s="41"/>
      <c r="D226" s="227" t="s">
        <v>176</v>
      </c>
      <c r="E226" s="41"/>
      <c r="F226" s="228" t="s">
        <v>1102</v>
      </c>
      <c r="G226" s="41"/>
      <c r="H226" s="41"/>
      <c r="I226" s="229"/>
      <c r="J226" s="41"/>
      <c r="K226" s="41"/>
      <c r="L226" s="45"/>
      <c r="M226" s="230"/>
      <c r="N226" s="23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176</v>
      </c>
      <c r="AU226" s="18" t="s">
        <v>79</v>
      </c>
    </row>
    <row r="227" s="2" customFormat="1" ht="16.5" customHeight="1">
      <c r="A227" s="39"/>
      <c r="B227" s="40"/>
      <c r="C227" s="214" t="s">
        <v>692</v>
      </c>
      <c r="D227" s="214" t="s">
        <v>169</v>
      </c>
      <c r="E227" s="215" t="s">
        <v>1104</v>
      </c>
      <c r="F227" s="216" t="s">
        <v>1105</v>
      </c>
      <c r="G227" s="217" t="s">
        <v>19</v>
      </c>
      <c r="H227" s="218">
        <v>1</v>
      </c>
      <c r="I227" s="219"/>
      <c r="J227" s="220">
        <f>ROUND(I227*H227,2)</f>
        <v>0</v>
      </c>
      <c r="K227" s="216" t="s">
        <v>19</v>
      </c>
      <c r="L227" s="45"/>
      <c r="M227" s="221" t="s">
        <v>19</v>
      </c>
      <c r="N227" s="222" t="s">
        <v>43</v>
      </c>
      <c r="O227" s="85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182</v>
      </c>
      <c r="AT227" s="225" t="s">
        <v>169</v>
      </c>
      <c r="AU227" s="225" t="s">
        <v>79</v>
      </c>
      <c r="AY227" s="18" t="s">
        <v>166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79</v>
      </c>
      <c r="BK227" s="226">
        <f>ROUND(I227*H227,2)</f>
        <v>0</v>
      </c>
      <c r="BL227" s="18" t="s">
        <v>182</v>
      </c>
      <c r="BM227" s="225" t="s">
        <v>1106</v>
      </c>
    </row>
    <row r="228" s="2" customFormat="1">
      <c r="A228" s="39"/>
      <c r="B228" s="40"/>
      <c r="C228" s="41"/>
      <c r="D228" s="227" t="s">
        <v>176</v>
      </c>
      <c r="E228" s="41"/>
      <c r="F228" s="228" t="s">
        <v>1105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176</v>
      </c>
      <c r="AU228" s="18" t="s">
        <v>79</v>
      </c>
    </row>
    <row r="229" s="2" customFormat="1" ht="16.5" customHeight="1">
      <c r="A229" s="39"/>
      <c r="B229" s="40"/>
      <c r="C229" s="214" t="s">
        <v>698</v>
      </c>
      <c r="D229" s="214" t="s">
        <v>169</v>
      </c>
      <c r="E229" s="215" t="s">
        <v>1107</v>
      </c>
      <c r="F229" s="216" t="s">
        <v>1108</v>
      </c>
      <c r="G229" s="217" t="s">
        <v>19</v>
      </c>
      <c r="H229" s="218">
        <v>1</v>
      </c>
      <c r="I229" s="219"/>
      <c r="J229" s="220">
        <f>ROUND(I229*H229,2)</f>
        <v>0</v>
      </c>
      <c r="K229" s="216" t="s">
        <v>19</v>
      </c>
      <c r="L229" s="45"/>
      <c r="M229" s="221" t="s">
        <v>19</v>
      </c>
      <c r="N229" s="222" t="s">
        <v>43</v>
      </c>
      <c r="O229" s="85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182</v>
      </c>
      <c r="AT229" s="225" t="s">
        <v>169</v>
      </c>
      <c r="AU229" s="225" t="s">
        <v>79</v>
      </c>
      <c r="AY229" s="18" t="s">
        <v>166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79</v>
      </c>
      <c r="BK229" s="226">
        <f>ROUND(I229*H229,2)</f>
        <v>0</v>
      </c>
      <c r="BL229" s="18" t="s">
        <v>182</v>
      </c>
      <c r="BM229" s="225" t="s">
        <v>1109</v>
      </c>
    </row>
    <row r="230" s="2" customFormat="1">
      <c r="A230" s="39"/>
      <c r="B230" s="40"/>
      <c r="C230" s="41"/>
      <c r="D230" s="227" t="s">
        <v>176</v>
      </c>
      <c r="E230" s="41"/>
      <c r="F230" s="228" t="s">
        <v>1108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176</v>
      </c>
      <c r="AU230" s="18" t="s">
        <v>79</v>
      </c>
    </row>
    <row r="231" s="2" customFormat="1" ht="16.5" customHeight="1">
      <c r="A231" s="39"/>
      <c r="B231" s="40"/>
      <c r="C231" s="214" t="s">
        <v>702</v>
      </c>
      <c r="D231" s="214" t="s">
        <v>169</v>
      </c>
      <c r="E231" s="215" t="s">
        <v>1110</v>
      </c>
      <c r="F231" s="216" t="s">
        <v>1111</v>
      </c>
      <c r="G231" s="217" t="s">
        <v>19</v>
      </c>
      <c r="H231" s="218">
        <v>1</v>
      </c>
      <c r="I231" s="219"/>
      <c r="J231" s="220">
        <f>ROUND(I231*H231,2)</f>
        <v>0</v>
      </c>
      <c r="K231" s="216" t="s">
        <v>19</v>
      </c>
      <c r="L231" s="45"/>
      <c r="M231" s="221" t="s">
        <v>19</v>
      </c>
      <c r="N231" s="222" t="s">
        <v>43</v>
      </c>
      <c r="O231" s="85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182</v>
      </c>
      <c r="AT231" s="225" t="s">
        <v>169</v>
      </c>
      <c r="AU231" s="225" t="s">
        <v>79</v>
      </c>
      <c r="AY231" s="18" t="s">
        <v>166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79</v>
      </c>
      <c r="BK231" s="226">
        <f>ROUND(I231*H231,2)</f>
        <v>0</v>
      </c>
      <c r="BL231" s="18" t="s">
        <v>182</v>
      </c>
      <c r="BM231" s="225" t="s">
        <v>1112</v>
      </c>
    </row>
    <row r="232" s="2" customFormat="1">
      <c r="A232" s="39"/>
      <c r="B232" s="40"/>
      <c r="C232" s="41"/>
      <c r="D232" s="227" t="s">
        <v>176</v>
      </c>
      <c r="E232" s="41"/>
      <c r="F232" s="228" t="s">
        <v>1111</v>
      </c>
      <c r="G232" s="41"/>
      <c r="H232" s="41"/>
      <c r="I232" s="229"/>
      <c r="J232" s="41"/>
      <c r="K232" s="41"/>
      <c r="L232" s="45"/>
      <c r="M232" s="230"/>
      <c r="N232" s="23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176</v>
      </c>
      <c r="AU232" s="18" t="s">
        <v>79</v>
      </c>
    </row>
    <row r="233" s="2" customFormat="1" ht="16.5" customHeight="1">
      <c r="A233" s="39"/>
      <c r="B233" s="40"/>
      <c r="C233" s="214" t="s">
        <v>705</v>
      </c>
      <c r="D233" s="214" t="s">
        <v>169</v>
      </c>
      <c r="E233" s="215" t="s">
        <v>1113</v>
      </c>
      <c r="F233" s="216" t="s">
        <v>1114</v>
      </c>
      <c r="G233" s="217" t="s">
        <v>19</v>
      </c>
      <c r="H233" s="218">
        <v>1</v>
      </c>
      <c r="I233" s="219"/>
      <c r="J233" s="220">
        <f>ROUND(I233*H233,2)</f>
        <v>0</v>
      </c>
      <c r="K233" s="216" t="s">
        <v>19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182</v>
      </c>
      <c r="AT233" s="225" t="s">
        <v>169</v>
      </c>
      <c r="AU233" s="225" t="s">
        <v>79</v>
      </c>
      <c r="AY233" s="18" t="s">
        <v>166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79</v>
      </c>
      <c r="BK233" s="226">
        <f>ROUND(I233*H233,2)</f>
        <v>0</v>
      </c>
      <c r="BL233" s="18" t="s">
        <v>182</v>
      </c>
      <c r="BM233" s="225" t="s">
        <v>1115</v>
      </c>
    </row>
    <row r="234" s="2" customFormat="1">
      <c r="A234" s="39"/>
      <c r="B234" s="40"/>
      <c r="C234" s="41"/>
      <c r="D234" s="227" t="s">
        <v>176</v>
      </c>
      <c r="E234" s="41"/>
      <c r="F234" s="228" t="s">
        <v>1114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176</v>
      </c>
      <c r="AU234" s="18" t="s">
        <v>79</v>
      </c>
    </row>
    <row r="235" s="12" customFormat="1" ht="25.92" customHeight="1">
      <c r="A235" s="12"/>
      <c r="B235" s="198"/>
      <c r="C235" s="199"/>
      <c r="D235" s="200" t="s">
        <v>71</v>
      </c>
      <c r="E235" s="201" t="s">
        <v>163</v>
      </c>
      <c r="F235" s="201" t="s">
        <v>163</v>
      </c>
      <c r="G235" s="199"/>
      <c r="H235" s="199"/>
      <c r="I235" s="202"/>
      <c r="J235" s="203">
        <f>BK235</f>
        <v>0</v>
      </c>
      <c r="K235" s="199"/>
      <c r="L235" s="204"/>
      <c r="M235" s="205"/>
      <c r="N235" s="206"/>
      <c r="O235" s="206"/>
      <c r="P235" s="207">
        <f>SUM(P236:P243)</f>
        <v>0</v>
      </c>
      <c r="Q235" s="206"/>
      <c r="R235" s="207">
        <f>SUM(R236:R243)</f>
        <v>0</v>
      </c>
      <c r="S235" s="206"/>
      <c r="T235" s="208">
        <f>SUM(T236:T243)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165</v>
      </c>
      <c r="AT235" s="210" t="s">
        <v>71</v>
      </c>
      <c r="AU235" s="210" t="s">
        <v>72</v>
      </c>
      <c r="AY235" s="209" t="s">
        <v>166</v>
      </c>
      <c r="BK235" s="211">
        <f>SUM(BK236:BK243)</f>
        <v>0</v>
      </c>
    </row>
    <row r="236" s="2" customFormat="1" ht="16.5" customHeight="1">
      <c r="A236" s="39"/>
      <c r="B236" s="40"/>
      <c r="C236" s="214" t="s">
        <v>708</v>
      </c>
      <c r="D236" s="214" t="s">
        <v>169</v>
      </c>
      <c r="E236" s="215" t="s">
        <v>1116</v>
      </c>
      <c r="F236" s="216" t="s">
        <v>1117</v>
      </c>
      <c r="G236" s="217" t="s">
        <v>19</v>
      </c>
      <c r="H236" s="218">
        <v>1</v>
      </c>
      <c r="I236" s="219"/>
      <c r="J236" s="220">
        <f>ROUND(I236*H236,2)</f>
        <v>0</v>
      </c>
      <c r="K236" s="216" t="s">
        <v>19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182</v>
      </c>
      <c r="AT236" s="225" t="s">
        <v>169</v>
      </c>
      <c r="AU236" s="225" t="s">
        <v>79</v>
      </c>
      <c r="AY236" s="18" t="s">
        <v>166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79</v>
      </c>
      <c r="BK236" s="226">
        <f>ROUND(I236*H236,2)</f>
        <v>0</v>
      </c>
      <c r="BL236" s="18" t="s">
        <v>182</v>
      </c>
      <c r="BM236" s="225" t="s">
        <v>1118</v>
      </c>
    </row>
    <row r="237" s="2" customFormat="1">
      <c r="A237" s="39"/>
      <c r="B237" s="40"/>
      <c r="C237" s="41"/>
      <c r="D237" s="227" t="s">
        <v>176</v>
      </c>
      <c r="E237" s="41"/>
      <c r="F237" s="228" t="s">
        <v>1117</v>
      </c>
      <c r="G237" s="41"/>
      <c r="H237" s="41"/>
      <c r="I237" s="229"/>
      <c r="J237" s="41"/>
      <c r="K237" s="41"/>
      <c r="L237" s="45"/>
      <c r="M237" s="230"/>
      <c r="N237" s="23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176</v>
      </c>
      <c r="AU237" s="18" t="s">
        <v>79</v>
      </c>
    </row>
    <row r="238" s="2" customFormat="1" ht="16.5" customHeight="1">
      <c r="A238" s="39"/>
      <c r="B238" s="40"/>
      <c r="C238" s="214" t="s">
        <v>712</v>
      </c>
      <c r="D238" s="214" t="s">
        <v>169</v>
      </c>
      <c r="E238" s="215" t="s">
        <v>1119</v>
      </c>
      <c r="F238" s="216" t="s">
        <v>1120</v>
      </c>
      <c r="G238" s="217" t="s">
        <v>19</v>
      </c>
      <c r="H238" s="218">
        <v>1</v>
      </c>
      <c r="I238" s="219"/>
      <c r="J238" s="220">
        <f>ROUND(I238*H238,2)</f>
        <v>0</v>
      </c>
      <c r="K238" s="216" t="s">
        <v>19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182</v>
      </c>
      <c r="AT238" s="225" t="s">
        <v>169</v>
      </c>
      <c r="AU238" s="225" t="s">
        <v>79</v>
      </c>
      <c r="AY238" s="18" t="s">
        <v>166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79</v>
      </c>
      <c r="BK238" s="226">
        <f>ROUND(I238*H238,2)</f>
        <v>0</v>
      </c>
      <c r="BL238" s="18" t="s">
        <v>182</v>
      </c>
      <c r="BM238" s="225" t="s">
        <v>1121</v>
      </c>
    </row>
    <row r="239" s="2" customFormat="1">
      <c r="A239" s="39"/>
      <c r="B239" s="40"/>
      <c r="C239" s="41"/>
      <c r="D239" s="227" t="s">
        <v>176</v>
      </c>
      <c r="E239" s="41"/>
      <c r="F239" s="228" t="s">
        <v>1120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176</v>
      </c>
      <c r="AU239" s="18" t="s">
        <v>79</v>
      </c>
    </row>
    <row r="240" s="2" customFormat="1" ht="16.5" customHeight="1">
      <c r="A240" s="39"/>
      <c r="B240" s="40"/>
      <c r="C240" s="214" t="s">
        <v>718</v>
      </c>
      <c r="D240" s="214" t="s">
        <v>169</v>
      </c>
      <c r="E240" s="215" t="s">
        <v>1122</v>
      </c>
      <c r="F240" s="216" t="s">
        <v>1123</v>
      </c>
      <c r="G240" s="217" t="s">
        <v>172</v>
      </c>
      <c r="H240" s="218">
        <v>1</v>
      </c>
      <c r="I240" s="219"/>
      <c r="J240" s="220">
        <f>ROUND(I240*H240,2)</f>
        <v>0</v>
      </c>
      <c r="K240" s="216" t="s">
        <v>19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182</v>
      </c>
      <c r="AT240" s="225" t="s">
        <v>169</v>
      </c>
      <c r="AU240" s="225" t="s">
        <v>79</v>
      </c>
      <c r="AY240" s="18" t="s">
        <v>166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79</v>
      </c>
      <c r="BK240" s="226">
        <f>ROUND(I240*H240,2)</f>
        <v>0</v>
      </c>
      <c r="BL240" s="18" t="s">
        <v>182</v>
      </c>
      <c r="BM240" s="225" t="s">
        <v>1124</v>
      </c>
    </row>
    <row r="241" s="2" customFormat="1">
      <c r="A241" s="39"/>
      <c r="B241" s="40"/>
      <c r="C241" s="41"/>
      <c r="D241" s="227" t="s">
        <v>176</v>
      </c>
      <c r="E241" s="41"/>
      <c r="F241" s="228" t="s">
        <v>1123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176</v>
      </c>
      <c r="AU241" s="18" t="s">
        <v>79</v>
      </c>
    </row>
    <row r="242" s="2" customFormat="1" ht="16.5" customHeight="1">
      <c r="A242" s="39"/>
      <c r="B242" s="40"/>
      <c r="C242" s="214" t="s">
        <v>724</v>
      </c>
      <c r="D242" s="214" t="s">
        <v>169</v>
      </c>
      <c r="E242" s="215" t="s">
        <v>1125</v>
      </c>
      <c r="F242" s="216" t="s">
        <v>1126</v>
      </c>
      <c r="G242" s="217" t="s">
        <v>172</v>
      </c>
      <c r="H242" s="218">
        <v>1</v>
      </c>
      <c r="I242" s="219"/>
      <c r="J242" s="220">
        <f>ROUND(I242*H242,2)</f>
        <v>0</v>
      </c>
      <c r="K242" s="216" t="s">
        <v>19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182</v>
      </c>
      <c r="AT242" s="225" t="s">
        <v>169</v>
      </c>
      <c r="AU242" s="225" t="s">
        <v>79</v>
      </c>
      <c r="AY242" s="18" t="s">
        <v>166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79</v>
      </c>
      <c r="BK242" s="226">
        <f>ROUND(I242*H242,2)</f>
        <v>0</v>
      </c>
      <c r="BL242" s="18" t="s">
        <v>182</v>
      </c>
      <c r="BM242" s="225" t="s">
        <v>1127</v>
      </c>
    </row>
    <row r="243" s="2" customFormat="1">
      <c r="A243" s="39"/>
      <c r="B243" s="40"/>
      <c r="C243" s="41"/>
      <c r="D243" s="227" t="s">
        <v>176</v>
      </c>
      <c r="E243" s="41"/>
      <c r="F243" s="228" t="s">
        <v>1126</v>
      </c>
      <c r="G243" s="41"/>
      <c r="H243" s="41"/>
      <c r="I243" s="229"/>
      <c r="J243" s="41"/>
      <c r="K243" s="41"/>
      <c r="L243" s="45"/>
      <c r="M243" s="266"/>
      <c r="N243" s="267"/>
      <c r="O243" s="268"/>
      <c r="P243" s="268"/>
      <c r="Q243" s="268"/>
      <c r="R243" s="268"/>
      <c r="S243" s="268"/>
      <c r="T243" s="26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176</v>
      </c>
      <c r="AU243" s="18" t="s">
        <v>79</v>
      </c>
    </row>
    <row r="244" s="2" customFormat="1" ht="6.96" customHeight="1">
      <c r="A244" s="39"/>
      <c r="B244" s="60"/>
      <c r="C244" s="61"/>
      <c r="D244" s="61"/>
      <c r="E244" s="61"/>
      <c r="F244" s="61"/>
      <c r="G244" s="61"/>
      <c r="H244" s="61"/>
      <c r="I244" s="61"/>
      <c r="J244" s="61"/>
      <c r="K244" s="61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+hEYBB40QhJGLdktSKdCc52bWFfr/8dwVaUiF0pyN6+Ujv44yngK48XzYsv7nHZggCvasVc7U4j0lJofrteIGA==" hashValue="NuViEHAsNAAvtV1O7iD+TxdgNoCLPLA7ZA5ny+JXN4BNKA0NEep/y24Qhu2Ptj6gLp6jTOTBZ8IvlWLKL3XwBw==" algorithmName="SHA-512" password="CC35"/>
  <autoFilter ref="C90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1128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1130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ROUND(J98,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ROUND((SUM(BE98:BE149)),  2)</f>
        <v>0</v>
      </c>
      <c r="G37" s="39"/>
      <c r="H37" s="39"/>
      <c r="I37" s="159">
        <v>0.20999999999999999</v>
      </c>
      <c r="J37" s="158">
        <f>ROUND(((SUM(BE98:BE149))*I37),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ROUND((SUM(BF98:BF149)),  2)</f>
        <v>0</v>
      </c>
      <c r="G38" s="39"/>
      <c r="H38" s="39"/>
      <c r="I38" s="159">
        <v>0.14999999999999999</v>
      </c>
      <c r="J38" s="158">
        <f>ROUND(((SUM(BF98:BF149))*I38),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ROUND((SUM(BG98:BG149)),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ROUND((SUM(BH98:BH149)),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ROUND((SUM(BI98:BI149)),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1128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II-03-SK - Slaboproud - Strukturovaná kabeláž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J98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1131</v>
      </c>
      <c r="E68" s="179"/>
      <c r="F68" s="179"/>
      <c r="G68" s="179"/>
      <c r="H68" s="179"/>
      <c r="I68" s="179"/>
      <c r="J68" s="180">
        <f>J99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1132</v>
      </c>
      <c r="E69" s="184"/>
      <c r="F69" s="184"/>
      <c r="G69" s="184"/>
      <c r="H69" s="184"/>
      <c r="I69" s="184"/>
      <c r="J69" s="185">
        <f>J100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1132</v>
      </c>
      <c r="E70" s="184"/>
      <c r="F70" s="184"/>
      <c r="G70" s="184"/>
      <c r="H70" s="184"/>
      <c r="I70" s="184"/>
      <c r="J70" s="185">
        <f>J103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1132</v>
      </c>
      <c r="E71" s="184"/>
      <c r="F71" s="184"/>
      <c r="G71" s="184"/>
      <c r="H71" s="184"/>
      <c r="I71" s="184"/>
      <c r="J71" s="185">
        <f>J110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1132</v>
      </c>
      <c r="E72" s="184"/>
      <c r="F72" s="184"/>
      <c r="G72" s="184"/>
      <c r="H72" s="184"/>
      <c r="I72" s="184"/>
      <c r="J72" s="185">
        <f>J123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1132</v>
      </c>
      <c r="E73" s="184"/>
      <c r="F73" s="184"/>
      <c r="G73" s="184"/>
      <c r="H73" s="184"/>
      <c r="I73" s="184"/>
      <c r="J73" s="185">
        <f>J126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1133</v>
      </c>
      <c r="E74" s="184"/>
      <c r="F74" s="184"/>
      <c r="G74" s="184"/>
      <c r="H74" s="184"/>
      <c r="I74" s="184"/>
      <c r="J74" s="185">
        <f>J143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150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STAVEBNÍ ÚPRAVY BUDOVY PCHO PRO UMÍSTĚNÍ ZAMĚSTNANECKÝCH ŠATEN V 1.P.P.</v>
      </c>
      <c r="F84" s="33"/>
      <c r="G84" s="33"/>
      <c r="H84" s="33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137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1" customFormat="1" ht="16.5" customHeight="1">
      <c r="B86" s="22"/>
      <c r="C86" s="23"/>
      <c r="D86" s="23"/>
      <c r="E86" s="171" t="s">
        <v>138</v>
      </c>
      <c r="F86" s="23"/>
      <c r="G86" s="23"/>
      <c r="H86" s="23"/>
      <c r="I86" s="23"/>
      <c r="J86" s="23"/>
      <c r="K86" s="23"/>
      <c r="L86" s="21"/>
    </row>
    <row r="87" s="1" customFormat="1" ht="12" customHeight="1">
      <c r="B87" s="22"/>
      <c r="C87" s="33" t="s">
        <v>139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283" t="s">
        <v>1128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1129</v>
      </c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E13</f>
        <v>II-03-SK - Slaboproud - Strukturovaná kabeláž</v>
      </c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F16</f>
        <v xml:space="preserve"> </v>
      </c>
      <c r="G92" s="41"/>
      <c r="H92" s="41"/>
      <c r="I92" s="33" t="s">
        <v>23</v>
      </c>
      <c r="J92" s="73" t="str">
        <f>IF(J16="","",J16)</f>
        <v>23. 2. 2022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25</v>
      </c>
      <c r="D94" s="41"/>
      <c r="E94" s="41"/>
      <c r="F94" s="28" t="str">
        <f>E19</f>
        <v>Nemocnice ve Frýdku - Místku, p.o.</v>
      </c>
      <c r="G94" s="41"/>
      <c r="H94" s="41"/>
      <c r="I94" s="33" t="s">
        <v>31</v>
      </c>
      <c r="J94" s="37" t="str">
        <f>E25</f>
        <v>FORSING projekt s.r.o.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IF(E22="","",E22)</f>
        <v>Vyplň údaj</v>
      </c>
      <c r="G95" s="41"/>
      <c r="H95" s="41"/>
      <c r="I95" s="33" t="s">
        <v>34</v>
      </c>
      <c r="J95" s="37" t="str">
        <f>E28</f>
        <v>Jindřich Jansa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7"/>
      <c r="B97" s="188"/>
      <c r="C97" s="189" t="s">
        <v>151</v>
      </c>
      <c r="D97" s="190" t="s">
        <v>57</v>
      </c>
      <c r="E97" s="190" t="s">
        <v>53</v>
      </c>
      <c r="F97" s="190" t="s">
        <v>54</v>
      </c>
      <c r="G97" s="190" t="s">
        <v>152</v>
      </c>
      <c r="H97" s="190" t="s">
        <v>153</v>
      </c>
      <c r="I97" s="190" t="s">
        <v>154</v>
      </c>
      <c r="J97" s="190" t="s">
        <v>143</v>
      </c>
      <c r="K97" s="191" t="s">
        <v>155</v>
      </c>
      <c r="L97" s="192"/>
      <c r="M97" s="93" t="s">
        <v>19</v>
      </c>
      <c r="N97" s="94" t="s">
        <v>42</v>
      </c>
      <c r="O97" s="94" t="s">
        <v>156</v>
      </c>
      <c r="P97" s="94" t="s">
        <v>157</v>
      </c>
      <c r="Q97" s="94" t="s">
        <v>158</v>
      </c>
      <c r="R97" s="94" t="s">
        <v>159</v>
      </c>
      <c r="S97" s="94" t="s">
        <v>160</v>
      </c>
      <c r="T97" s="95" t="s">
        <v>161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39"/>
      <c r="B98" s="40"/>
      <c r="C98" s="100" t="s">
        <v>162</v>
      </c>
      <c r="D98" s="41"/>
      <c r="E98" s="41"/>
      <c r="F98" s="41"/>
      <c r="G98" s="41"/>
      <c r="H98" s="41"/>
      <c r="I98" s="41"/>
      <c r="J98" s="193">
        <f>BK98</f>
        <v>0</v>
      </c>
      <c r="K98" s="41"/>
      <c r="L98" s="45"/>
      <c r="M98" s="96"/>
      <c r="N98" s="194"/>
      <c r="O98" s="97"/>
      <c r="P98" s="195">
        <f>P99</f>
        <v>0</v>
      </c>
      <c r="Q98" s="97"/>
      <c r="R98" s="195">
        <f>R99</f>
        <v>0</v>
      </c>
      <c r="S98" s="97"/>
      <c r="T98" s="196">
        <f>T99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71</v>
      </c>
      <c r="AU98" s="18" t="s">
        <v>144</v>
      </c>
      <c r="BK98" s="197">
        <f>BK99</f>
        <v>0</v>
      </c>
    </row>
    <row r="99" s="12" customFormat="1" ht="25.92" customHeight="1">
      <c r="A99" s="12"/>
      <c r="B99" s="198"/>
      <c r="C99" s="199"/>
      <c r="D99" s="200" t="s">
        <v>71</v>
      </c>
      <c r="E99" s="201" t="s">
        <v>1134</v>
      </c>
      <c r="F99" s="201" t="s">
        <v>1135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P100+P103+P110+P123+P126+P143</f>
        <v>0</v>
      </c>
      <c r="Q99" s="206"/>
      <c r="R99" s="207">
        <f>R100+R103+R110+R123+R126+R143</f>
        <v>0</v>
      </c>
      <c r="S99" s="206"/>
      <c r="T99" s="208">
        <f>T100+T103+T110+T123+T126+T143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72</v>
      </c>
      <c r="AY99" s="209" t="s">
        <v>166</v>
      </c>
      <c r="BK99" s="211">
        <f>BK100+BK103+BK110+BK123+BK126+BK143</f>
        <v>0</v>
      </c>
    </row>
    <row r="100" s="12" customFormat="1" ht="22.8" customHeight="1">
      <c r="A100" s="12"/>
      <c r="B100" s="198"/>
      <c r="C100" s="199"/>
      <c r="D100" s="200" t="s">
        <v>71</v>
      </c>
      <c r="E100" s="212" t="s">
        <v>1136</v>
      </c>
      <c r="F100" s="212" t="s">
        <v>19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SUM(P101:P102)</f>
        <v>0</v>
      </c>
      <c r="Q100" s="206"/>
      <c r="R100" s="207">
        <f>SUM(R101:R102)</f>
        <v>0</v>
      </c>
      <c r="S100" s="206"/>
      <c r="T100" s="208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79</v>
      </c>
      <c r="AY100" s="209" t="s">
        <v>166</v>
      </c>
      <c r="BK100" s="211">
        <f>SUM(BK101:BK102)</f>
        <v>0</v>
      </c>
    </row>
    <row r="101" s="2" customFormat="1" ht="16.5" customHeight="1">
      <c r="A101" s="39"/>
      <c r="B101" s="40"/>
      <c r="C101" s="214" t="s">
        <v>79</v>
      </c>
      <c r="D101" s="214" t="s">
        <v>169</v>
      </c>
      <c r="E101" s="215" t="s">
        <v>1137</v>
      </c>
      <c r="F101" s="216" t="s">
        <v>1138</v>
      </c>
      <c r="G101" s="217" t="s">
        <v>363</v>
      </c>
      <c r="H101" s="218">
        <v>1800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81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1138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12" customFormat="1" ht="22.8" customHeight="1">
      <c r="A103" s="12"/>
      <c r="B103" s="198"/>
      <c r="C103" s="199"/>
      <c r="D103" s="200" t="s">
        <v>71</v>
      </c>
      <c r="E103" s="212" t="s">
        <v>1136</v>
      </c>
      <c r="F103" s="212" t="s">
        <v>19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SUM(P104:P109)</f>
        <v>0</v>
      </c>
      <c r="Q103" s="206"/>
      <c r="R103" s="207">
        <f>SUM(R104:R109)</f>
        <v>0</v>
      </c>
      <c r="S103" s="206"/>
      <c r="T103" s="208">
        <f>SUM(T104:T109)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79</v>
      </c>
      <c r="AT103" s="210" t="s">
        <v>71</v>
      </c>
      <c r="AU103" s="210" t="s">
        <v>79</v>
      </c>
      <c r="AY103" s="209" t="s">
        <v>166</v>
      </c>
      <c r="BK103" s="211">
        <f>SUM(BK104:BK109)</f>
        <v>0</v>
      </c>
    </row>
    <row r="104" s="2" customFormat="1" ht="16.5" customHeight="1">
      <c r="A104" s="39"/>
      <c r="B104" s="40"/>
      <c r="C104" s="214" t="s">
        <v>81</v>
      </c>
      <c r="D104" s="214" t="s">
        <v>169</v>
      </c>
      <c r="E104" s="215" t="s">
        <v>1139</v>
      </c>
      <c r="F104" s="216" t="s">
        <v>1140</v>
      </c>
      <c r="G104" s="217" t="s">
        <v>1141</v>
      </c>
      <c r="H104" s="218">
        <v>20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182</v>
      </c>
      <c r="AT104" s="225" t="s">
        <v>169</v>
      </c>
      <c r="AU104" s="225" t="s">
        <v>81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182</v>
      </c>
      <c r="BM104" s="225" t="s">
        <v>182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1140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81</v>
      </c>
    </row>
    <row r="106" s="2" customFormat="1" ht="16.5" customHeight="1">
      <c r="A106" s="39"/>
      <c r="B106" s="40"/>
      <c r="C106" s="214" t="s">
        <v>98</v>
      </c>
      <c r="D106" s="214" t="s">
        <v>169</v>
      </c>
      <c r="E106" s="215" t="s">
        <v>1142</v>
      </c>
      <c r="F106" s="216" t="s">
        <v>1143</v>
      </c>
      <c r="G106" s="217" t="s">
        <v>1141</v>
      </c>
      <c r="H106" s="218">
        <v>10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182</v>
      </c>
      <c r="AT106" s="225" t="s">
        <v>169</v>
      </c>
      <c r="AU106" s="225" t="s">
        <v>81</v>
      </c>
      <c r="AY106" s="18" t="s">
        <v>166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182</v>
      </c>
      <c r="BM106" s="225" t="s">
        <v>205</v>
      </c>
    </row>
    <row r="107" s="2" customFormat="1">
      <c r="A107" s="39"/>
      <c r="B107" s="40"/>
      <c r="C107" s="41"/>
      <c r="D107" s="227" t="s">
        <v>176</v>
      </c>
      <c r="E107" s="41"/>
      <c r="F107" s="228" t="s">
        <v>1143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176</v>
      </c>
      <c r="AU107" s="18" t="s">
        <v>81</v>
      </c>
    </row>
    <row r="108" s="2" customFormat="1" ht="16.5" customHeight="1">
      <c r="A108" s="39"/>
      <c r="B108" s="40"/>
      <c r="C108" s="214" t="s">
        <v>182</v>
      </c>
      <c r="D108" s="214" t="s">
        <v>169</v>
      </c>
      <c r="E108" s="215" t="s">
        <v>1144</v>
      </c>
      <c r="F108" s="216" t="s">
        <v>1145</v>
      </c>
      <c r="G108" s="217" t="s">
        <v>1141</v>
      </c>
      <c r="H108" s="218">
        <v>8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182</v>
      </c>
      <c r="AT108" s="225" t="s">
        <v>169</v>
      </c>
      <c r="AU108" s="225" t="s">
        <v>81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182</v>
      </c>
      <c r="BM108" s="225" t="s">
        <v>215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1145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81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1136</v>
      </c>
      <c r="F110" s="212" t="s">
        <v>19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SUM(P111:P122)</f>
        <v>0</v>
      </c>
      <c r="Q110" s="206"/>
      <c r="R110" s="207">
        <f>SUM(R111:R122)</f>
        <v>0</v>
      </c>
      <c r="S110" s="206"/>
      <c r="T110" s="208">
        <f>SUM(T111:T122)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166</v>
      </c>
      <c r="BK110" s="211">
        <f>SUM(BK111:BK122)</f>
        <v>0</v>
      </c>
    </row>
    <row r="111" s="2" customFormat="1" ht="16.5" customHeight="1">
      <c r="A111" s="39"/>
      <c r="B111" s="40"/>
      <c r="C111" s="214" t="s">
        <v>165</v>
      </c>
      <c r="D111" s="214" t="s">
        <v>169</v>
      </c>
      <c r="E111" s="215" t="s">
        <v>1146</v>
      </c>
      <c r="F111" s="216" t="s">
        <v>1147</v>
      </c>
      <c r="G111" s="217" t="s">
        <v>1141</v>
      </c>
      <c r="H111" s="218">
        <v>0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182</v>
      </c>
      <c r="AT111" s="225" t="s">
        <v>169</v>
      </c>
      <c r="AU111" s="225" t="s">
        <v>81</v>
      </c>
      <c r="AY111" s="18" t="s">
        <v>166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182</v>
      </c>
      <c r="BM111" s="225" t="s">
        <v>308</v>
      </c>
    </row>
    <row r="112" s="2" customFormat="1">
      <c r="A112" s="39"/>
      <c r="B112" s="40"/>
      <c r="C112" s="41"/>
      <c r="D112" s="227" t="s">
        <v>176</v>
      </c>
      <c r="E112" s="41"/>
      <c r="F112" s="228" t="s">
        <v>1147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176</v>
      </c>
      <c r="AU112" s="18" t="s">
        <v>81</v>
      </c>
    </row>
    <row r="113" s="2" customFormat="1" ht="16.5" customHeight="1">
      <c r="A113" s="39"/>
      <c r="B113" s="40"/>
      <c r="C113" s="214" t="s">
        <v>205</v>
      </c>
      <c r="D113" s="214" t="s">
        <v>169</v>
      </c>
      <c r="E113" s="215" t="s">
        <v>1148</v>
      </c>
      <c r="F113" s="216" t="s">
        <v>1149</v>
      </c>
      <c r="G113" s="217" t="s">
        <v>1141</v>
      </c>
      <c r="H113" s="218">
        <v>20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182</v>
      </c>
      <c r="AT113" s="225" t="s">
        <v>169</v>
      </c>
      <c r="AU113" s="225" t="s">
        <v>81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182</v>
      </c>
      <c r="BM113" s="225" t="s">
        <v>324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1149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2" customFormat="1" ht="16.5" customHeight="1">
      <c r="A115" s="39"/>
      <c r="B115" s="40"/>
      <c r="C115" s="214" t="s">
        <v>210</v>
      </c>
      <c r="D115" s="214" t="s">
        <v>169</v>
      </c>
      <c r="E115" s="215" t="s">
        <v>1150</v>
      </c>
      <c r="F115" s="216" t="s">
        <v>1151</v>
      </c>
      <c r="G115" s="217" t="s">
        <v>1141</v>
      </c>
      <c r="H115" s="218">
        <v>10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182</v>
      </c>
      <c r="AT115" s="225" t="s">
        <v>169</v>
      </c>
      <c r="AU115" s="225" t="s">
        <v>81</v>
      </c>
      <c r="AY115" s="18" t="s">
        <v>166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182</v>
      </c>
      <c r="BM115" s="225" t="s">
        <v>339</v>
      </c>
    </row>
    <row r="116" s="2" customFormat="1">
      <c r="A116" s="39"/>
      <c r="B116" s="40"/>
      <c r="C116" s="41"/>
      <c r="D116" s="227" t="s">
        <v>176</v>
      </c>
      <c r="E116" s="41"/>
      <c r="F116" s="228" t="s">
        <v>1152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176</v>
      </c>
      <c r="AU116" s="18" t="s">
        <v>81</v>
      </c>
    </row>
    <row r="117" s="2" customFormat="1" ht="16.5" customHeight="1">
      <c r="A117" s="39"/>
      <c r="B117" s="40"/>
      <c r="C117" s="214" t="s">
        <v>215</v>
      </c>
      <c r="D117" s="214" t="s">
        <v>169</v>
      </c>
      <c r="E117" s="215" t="s">
        <v>1153</v>
      </c>
      <c r="F117" s="216" t="s">
        <v>1154</v>
      </c>
      <c r="G117" s="217" t="s">
        <v>1141</v>
      </c>
      <c r="H117" s="218">
        <v>20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182</v>
      </c>
      <c r="AT117" s="225" t="s">
        <v>169</v>
      </c>
      <c r="AU117" s="225" t="s">
        <v>81</v>
      </c>
      <c r="AY117" s="18" t="s">
        <v>166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182</v>
      </c>
      <c r="BM117" s="225" t="s">
        <v>352</v>
      </c>
    </row>
    <row r="118" s="2" customFormat="1">
      <c r="A118" s="39"/>
      <c r="B118" s="40"/>
      <c r="C118" s="41"/>
      <c r="D118" s="227" t="s">
        <v>176</v>
      </c>
      <c r="E118" s="41"/>
      <c r="F118" s="228" t="s">
        <v>1155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81</v>
      </c>
    </row>
    <row r="119" s="2" customFormat="1" ht="16.5" customHeight="1">
      <c r="A119" s="39"/>
      <c r="B119" s="40"/>
      <c r="C119" s="214" t="s">
        <v>223</v>
      </c>
      <c r="D119" s="214" t="s">
        <v>169</v>
      </c>
      <c r="E119" s="215" t="s">
        <v>1156</v>
      </c>
      <c r="F119" s="216" t="s">
        <v>1157</v>
      </c>
      <c r="G119" s="217" t="s">
        <v>1141</v>
      </c>
      <c r="H119" s="218">
        <v>10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182</v>
      </c>
      <c r="AT119" s="225" t="s">
        <v>169</v>
      </c>
      <c r="AU119" s="225" t="s">
        <v>81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182</v>
      </c>
      <c r="BM119" s="225" t="s">
        <v>372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1158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81</v>
      </c>
    </row>
    <row r="121" s="2" customFormat="1" ht="16.5" customHeight="1">
      <c r="A121" s="39"/>
      <c r="B121" s="40"/>
      <c r="C121" s="214" t="s">
        <v>308</v>
      </c>
      <c r="D121" s="214" t="s">
        <v>169</v>
      </c>
      <c r="E121" s="215" t="s">
        <v>1159</v>
      </c>
      <c r="F121" s="216" t="s">
        <v>1160</v>
      </c>
      <c r="G121" s="217" t="s">
        <v>1141</v>
      </c>
      <c r="H121" s="218">
        <v>10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182</v>
      </c>
      <c r="AT121" s="225" t="s">
        <v>169</v>
      </c>
      <c r="AU121" s="225" t="s">
        <v>81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182</v>
      </c>
      <c r="BM121" s="225" t="s">
        <v>323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1161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81</v>
      </c>
    </row>
    <row r="123" s="12" customFormat="1" ht="22.8" customHeight="1">
      <c r="A123" s="12"/>
      <c r="B123" s="198"/>
      <c r="C123" s="199"/>
      <c r="D123" s="200" t="s">
        <v>71</v>
      </c>
      <c r="E123" s="212" t="s">
        <v>1136</v>
      </c>
      <c r="F123" s="212" t="s">
        <v>19</v>
      </c>
      <c r="G123" s="199"/>
      <c r="H123" s="199"/>
      <c r="I123" s="202"/>
      <c r="J123" s="213">
        <f>BK123</f>
        <v>0</v>
      </c>
      <c r="K123" s="199"/>
      <c r="L123" s="204"/>
      <c r="M123" s="205"/>
      <c r="N123" s="206"/>
      <c r="O123" s="206"/>
      <c r="P123" s="207">
        <f>SUM(P124:P125)</f>
        <v>0</v>
      </c>
      <c r="Q123" s="206"/>
      <c r="R123" s="207">
        <f>SUM(R124:R125)</f>
        <v>0</v>
      </c>
      <c r="S123" s="206"/>
      <c r="T123" s="20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79</v>
      </c>
      <c r="AT123" s="210" t="s">
        <v>71</v>
      </c>
      <c r="AU123" s="210" t="s">
        <v>79</v>
      </c>
      <c r="AY123" s="209" t="s">
        <v>166</v>
      </c>
      <c r="BK123" s="211">
        <f>SUM(BK124:BK125)</f>
        <v>0</v>
      </c>
    </row>
    <row r="124" s="2" customFormat="1" ht="16.5" customHeight="1">
      <c r="A124" s="39"/>
      <c r="B124" s="40"/>
      <c r="C124" s="214" t="s">
        <v>316</v>
      </c>
      <c r="D124" s="214" t="s">
        <v>169</v>
      </c>
      <c r="E124" s="215" t="s">
        <v>1162</v>
      </c>
      <c r="F124" s="216" t="s">
        <v>1163</v>
      </c>
      <c r="G124" s="217" t="s">
        <v>1164</v>
      </c>
      <c r="H124" s="218">
        <v>20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182</v>
      </c>
      <c r="AT124" s="225" t="s">
        <v>169</v>
      </c>
      <c r="AU124" s="225" t="s">
        <v>81</v>
      </c>
      <c r="AY124" s="18" t="s">
        <v>166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182</v>
      </c>
      <c r="BM124" s="225" t="s">
        <v>400</v>
      </c>
    </row>
    <row r="125" s="2" customFormat="1">
      <c r="A125" s="39"/>
      <c r="B125" s="40"/>
      <c r="C125" s="41"/>
      <c r="D125" s="227" t="s">
        <v>176</v>
      </c>
      <c r="E125" s="41"/>
      <c r="F125" s="228" t="s">
        <v>1163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176</v>
      </c>
      <c r="AU125" s="18" t="s">
        <v>81</v>
      </c>
    </row>
    <row r="126" s="12" customFormat="1" ht="22.8" customHeight="1">
      <c r="A126" s="12"/>
      <c r="B126" s="198"/>
      <c r="C126" s="199"/>
      <c r="D126" s="200" t="s">
        <v>71</v>
      </c>
      <c r="E126" s="212" t="s">
        <v>1136</v>
      </c>
      <c r="F126" s="212" t="s">
        <v>19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SUM(P127:P142)</f>
        <v>0</v>
      </c>
      <c r="Q126" s="206"/>
      <c r="R126" s="207">
        <f>SUM(R127:R142)</f>
        <v>0</v>
      </c>
      <c r="S126" s="206"/>
      <c r="T126" s="208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79</v>
      </c>
      <c r="AT126" s="210" t="s">
        <v>71</v>
      </c>
      <c r="AU126" s="210" t="s">
        <v>79</v>
      </c>
      <c r="AY126" s="209" t="s">
        <v>166</v>
      </c>
      <c r="BK126" s="211">
        <f>SUM(BK127:BK142)</f>
        <v>0</v>
      </c>
    </row>
    <row r="127" s="2" customFormat="1" ht="16.5" customHeight="1">
      <c r="A127" s="39"/>
      <c r="B127" s="40"/>
      <c r="C127" s="214" t="s">
        <v>324</v>
      </c>
      <c r="D127" s="214" t="s">
        <v>169</v>
      </c>
      <c r="E127" s="215" t="s">
        <v>1165</v>
      </c>
      <c r="F127" s="216" t="s">
        <v>1166</v>
      </c>
      <c r="G127" s="217" t="s">
        <v>1141</v>
      </c>
      <c r="H127" s="218">
        <v>0</v>
      </c>
      <c r="I127" s="219"/>
      <c r="J127" s="220">
        <f>ROUND(I127*H127,2)</f>
        <v>0</v>
      </c>
      <c r="K127" s="216" t="s">
        <v>19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182</v>
      </c>
      <c r="AT127" s="225" t="s">
        <v>169</v>
      </c>
      <c r="AU127" s="225" t="s">
        <v>81</v>
      </c>
      <c r="AY127" s="18" t="s">
        <v>166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182</v>
      </c>
      <c r="BM127" s="225" t="s">
        <v>412</v>
      </c>
    </row>
    <row r="128" s="2" customFormat="1">
      <c r="A128" s="39"/>
      <c r="B128" s="40"/>
      <c r="C128" s="41"/>
      <c r="D128" s="227" t="s">
        <v>176</v>
      </c>
      <c r="E128" s="41"/>
      <c r="F128" s="228" t="s">
        <v>1166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176</v>
      </c>
      <c r="AU128" s="18" t="s">
        <v>81</v>
      </c>
    </row>
    <row r="129" s="2" customFormat="1" ht="16.5" customHeight="1">
      <c r="A129" s="39"/>
      <c r="B129" s="40"/>
      <c r="C129" s="214" t="s">
        <v>332</v>
      </c>
      <c r="D129" s="214" t="s">
        <v>169</v>
      </c>
      <c r="E129" s="215" t="s">
        <v>1167</v>
      </c>
      <c r="F129" s="216" t="s">
        <v>1168</v>
      </c>
      <c r="G129" s="217" t="s">
        <v>1141</v>
      </c>
      <c r="H129" s="218">
        <v>0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182</v>
      </c>
      <c r="AT129" s="225" t="s">
        <v>169</v>
      </c>
      <c r="AU129" s="225" t="s">
        <v>81</v>
      </c>
      <c r="AY129" s="18" t="s">
        <v>166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182</v>
      </c>
      <c r="BM129" s="225" t="s">
        <v>426</v>
      </c>
    </row>
    <row r="130" s="2" customFormat="1">
      <c r="A130" s="39"/>
      <c r="B130" s="40"/>
      <c r="C130" s="41"/>
      <c r="D130" s="227" t="s">
        <v>176</v>
      </c>
      <c r="E130" s="41"/>
      <c r="F130" s="228" t="s">
        <v>1168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176</v>
      </c>
      <c r="AU130" s="18" t="s">
        <v>81</v>
      </c>
    </row>
    <row r="131" s="2" customFormat="1" ht="16.5" customHeight="1">
      <c r="A131" s="39"/>
      <c r="B131" s="40"/>
      <c r="C131" s="214" t="s">
        <v>339</v>
      </c>
      <c r="D131" s="214" t="s">
        <v>169</v>
      </c>
      <c r="E131" s="215" t="s">
        <v>1169</v>
      </c>
      <c r="F131" s="216" t="s">
        <v>1170</v>
      </c>
      <c r="G131" s="217" t="s">
        <v>1141</v>
      </c>
      <c r="H131" s="218">
        <v>0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182</v>
      </c>
      <c r="AT131" s="225" t="s">
        <v>169</v>
      </c>
      <c r="AU131" s="225" t="s">
        <v>81</v>
      </c>
      <c r="AY131" s="18" t="s">
        <v>166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182</v>
      </c>
      <c r="BM131" s="225" t="s">
        <v>441</v>
      </c>
    </row>
    <row r="132" s="2" customFormat="1">
      <c r="A132" s="39"/>
      <c r="B132" s="40"/>
      <c r="C132" s="41"/>
      <c r="D132" s="227" t="s">
        <v>176</v>
      </c>
      <c r="E132" s="41"/>
      <c r="F132" s="228" t="s">
        <v>1170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176</v>
      </c>
      <c r="AU132" s="18" t="s">
        <v>81</v>
      </c>
    </row>
    <row r="133" s="2" customFormat="1" ht="16.5" customHeight="1">
      <c r="A133" s="39"/>
      <c r="B133" s="40"/>
      <c r="C133" s="214" t="s">
        <v>8</v>
      </c>
      <c r="D133" s="214" t="s">
        <v>169</v>
      </c>
      <c r="E133" s="215" t="s">
        <v>1171</v>
      </c>
      <c r="F133" s="216" t="s">
        <v>1172</v>
      </c>
      <c r="G133" s="217" t="s">
        <v>1141</v>
      </c>
      <c r="H133" s="218">
        <v>1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182</v>
      </c>
      <c r="AT133" s="225" t="s">
        <v>169</v>
      </c>
      <c r="AU133" s="225" t="s">
        <v>81</v>
      </c>
      <c r="AY133" s="18" t="s">
        <v>166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182</v>
      </c>
      <c r="BM133" s="225" t="s">
        <v>315</v>
      </c>
    </row>
    <row r="134" s="2" customFormat="1">
      <c r="A134" s="39"/>
      <c r="B134" s="40"/>
      <c r="C134" s="41"/>
      <c r="D134" s="227" t="s">
        <v>176</v>
      </c>
      <c r="E134" s="41"/>
      <c r="F134" s="228" t="s">
        <v>1172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176</v>
      </c>
      <c r="AU134" s="18" t="s">
        <v>81</v>
      </c>
    </row>
    <row r="135" s="2" customFormat="1" ht="16.5" customHeight="1">
      <c r="A135" s="39"/>
      <c r="B135" s="40"/>
      <c r="C135" s="214" t="s">
        <v>352</v>
      </c>
      <c r="D135" s="214" t="s">
        <v>169</v>
      </c>
      <c r="E135" s="215" t="s">
        <v>1173</v>
      </c>
      <c r="F135" s="216" t="s">
        <v>1174</v>
      </c>
      <c r="G135" s="217" t="s">
        <v>1141</v>
      </c>
      <c r="H135" s="218">
        <v>1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182</v>
      </c>
      <c r="AT135" s="225" t="s">
        <v>169</v>
      </c>
      <c r="AU135" s="225" t="s">
        <v>81</v>
      </c>
      <c r="AY135" s="18" t="s">
        <v>166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182</v>
      </c>
      <c r="BM135" s="225" t="s">
        <v>475</v>
      </c>
    </row>
    <row r="136" s="2" customFormat="1">
      <c r="A136" s="39"/>
      <c r="B136" s="40"/>
      <c r="C136" s="41"/>
      <c r="D136" s="227" t="s">
        <v>176</v>
      </c>
      <c r="E136" s="41"/>
      <c r="F136" s="228" t="s">
        <v>1174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176</v>
      </c>
      <c r="AU136" s="18" t="s">
        <v>81</v>
      </c>
    </row>
    <row r="137" s="2" customFormat="1" ht="16.5" customHeight="1">
      <c r="A137" s="39"/>
      <c r="B137" s="40"/>
      <c r="C137" s="214" t="s">
        <v>360</v>
      </c>
      <c r="D137" s="214" t="s">
        <v>169</v>
      </c>
      <c r="E137" s="215" t="s">
        <v>1175</v>
      </c>
      <c r="F137" s="216" t="s">
        <v>1108</v>
      </c>
      <c r="G137" s="217" t="s">
        <v>1141</v>
      </c>
      <c r="H137" s="218">
        <v>1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182</v>
      </c>
      <c r="AT137" s="225" t="s">
        <v>169</v>
      </c>
      <c r="AU137" s="225" t="s">
        <v>81</v>
      </c>
      <c r="AY137" s="18" t="s">
        <v>166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182</v>
      </c>
      <c r="BM137" s="225" t="s">
        <v>487</v>
      </c>
    </row>
    <row r="138" s="2" customFormat="1">
      <c r="A138" s="39"/>
      <c r="B138" s="40"/>
      <c r="C138" s="41"/>
      <c r="D138" s="227" t="s">
        <v>176</v>
      </c>
      <c r="E138" s="41"/>
      <c r="F138" s="228" t="s">
        <v>1108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176</v>
      </c>
      <c r="AU138" s="18" t="s">
        <v>81</v>
      </c>
    </row>
    <row r="139" s="2" customFormat="1" ht="16.5" customHeight="1">
      <c r="A139" s="39"/>
      <c r="B139" s="40"/>
      <c r="C139" s="214" t="s">
        <v>372</v>
      </c>
      <c r="D139" s="214" t="s">
        <v>169</v>
      </c>
      <c r="E139" s="215" t="s">
        <v>1176</v>
      </c>
      <c r="F139" s="216" t="s">
        <v>1177</v>
      </c>
      <c r="G139" s="217" t="s">
        <v>1141</v>
      </c>
      <c r="H139" s="218">
        <v>1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182</v>
      </c>
      <c r="AT139" s="225" t="s">
        <v>169</v>
      </c>
      <c r="AU139" s="225" t="s">
        <v>81</v>
      </c>
      <c r="AY139" s="18" t="s">
        <v>166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182</v>
      </c>
      <c r="BM139" s="225" t="s">
        <v>500</v>
      </c>
    </row>
    <row r="140" s="2" customFormat="1">
      <c r="A140" s="39"/>
      <c r="B140" s="40"/>
      <c r="C140" s="41"/>
      <c r="D140" s="227" t="s">
        <v>176</v>
      </c>
      <c r="E140" s="41"/>
      <c r="F140" s="228" t="s">
        <v>1177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176</v>
      </c>
      <c r="AU140" s="18" t="s">
        <v>81</v>
      </c>
    </row>
    <row r="141" s="2" customFormat="1" ht="16.5" customHeight="1">
      <c r="A141" s="39"/>
      <c r="B141" s="40"/>
      <c r="C141" s="214" t="s">
        <v>380</v>
      </c>
      <c r="D141" s="214" t="s">
        <v>169</v>
      </c>
      <c r="E141" s="215" t="s">
        <v>1178</v>
      </c>
      <c r="F141" s="216" t="s">
        <v>1179</v>
      </c>
      <c r="G141" s="217" t="s">
        <v>172</v>
      </c>
      <c r="H141" s="218">
        <v>1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182</v>
      </c>
      <c r="AT141" s="225" t="s">
        <v>169</v>
      </c>
      <c r="AU141" s="225" t="s">
        <v>81</v>
      </c>
      <c r="AY141" s="18" t="s">
        <v>166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79</v>
      </c>
      <c r="BK141" s="226">
        <f>ROUND(I141*H141,2)</f>
        <v>0</v>
      </c>
      <c r="BL141" s="18" t="s">
        <v>182</v>
      </c>
      <c r="BM141" s="225" t="s">
        <v>515</v>
      </c>
    </row>
    <row r="142" s="2" customFormat="1">
      <c r="A142" s="39"/>
      <c r="B142" s="40"/>
      <c r="C142" s="41"/>
      <c r="D142" s="227" t="s">
        <v>176</v>
      </c>
      <c r="E142" s="41"/>
      <c r="F142" s="228" t="s">
        <v>1179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176</v>
      </c>
      <c r="AU142" s="18" t="s">
        <v>81</v>
      </c>
    </row>
    <row r="143" s="12" customFormat="1" ht="22.8" customHeight="1">
      <c r="A143" s="12"/>
      <c r="B143" s="198"/>
      <c r="C143" s="199"/>
      <c r="D143" s="200" t="s">
        <v>71</v>
      </c>
      <c r="E143" s="212" t="s">
        <v>163</v>
      </c>
      <c r="F143" s="212" t="s">
        <v>163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SUM(P144:P149)</f>
        <v>0</v>
      </c>
      <c r="Q143" s="206"/>
      <c r="R143" s="207">
        <f>SUM(R144:R149)</f>
        <v>0</v>
      </c>
      <c r="S143" s="206"/>
      <c r="T143" s="208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165</v>
      </c>
      <c r="AT143" s="210" t="s">
        <v>71</v>
      </c>
      <c r="AU143" s="210" t="s">
        <v>79</v>
      </c>
      <c r="AY143" s="209" t="s">
        <v>166</v>
      </c>
      <c r="BK143" s="211">
        <f>SUM(BK144:BK149)</f>
        <v>0</v>
      </c>
    </row>
    <row r="144" s="2" customFormat="1" ht="16.5" customHeight="1">
      <c r="A144" s="39"/>
      <c r="B144" s="40"/>
      <c r="C144" s="214" t="s">
        <v>323</v>
      </c>
      <c r="D144" s="214" t="s">
        <v>169</v>
      </c>
      <c r="E144" s="215" t="s">
        <v>1180</v>
      </c>
      <c r="F144" s="216" t="s">
        <v>1181</v>
      </c>
      <c r="G144" s="217" t="s">
        <v>1141</v>
      </c>
      <c r="H144" s="218">
        <v>1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182</v>
      </c>
      <c r="AT144" s="225" t="s">
        <v>169</v>
      </c>
      <c r="AU144" s="225" t="s">
        <v>81</v>
      </c>
      <c r="AY144" s="18" t="s">
        <v>166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79</v>
      </c>
      <c r="BK144" s="226">
        <f>ROUND(I144*H144,2)</f>
        <v>0</v>
      </c>
      <c r="BL144" s="18" t="s">
        <v>182</v>
      </c>
      <c r="BM144" s="225" t="s">
        <v>531</v>
      </c>
    </row>
    <row r="145" s="2" customFormat="1">
      <c r="A145" s="39"/>
      <c r="B145" s="40"/>
      <c r="C145" s="41"/>
      <c r="D145" s="227" t="s">
        <v>176</v>
      </c>
      <c r="E145" s="41"/>
      <c r="F145" s="228" t="s">
        <v>1181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176</v>
      </c>
      <c r="AU145" s="18" t="s">
        <v>81</v>
      </c>
    </row>
    <row r="146" s="2" customFormat="1" ht="16.5" customHeight="1">
      <c r="A146" s="39"/>
      <c r="B146" s="40"/>
      <c r="C146" s="214" t="s">
        <v>7</v>
      </c>
      <c r="D146" s="214" t="s">
        <v>169</v>
      </c>
      <c r="E146" s="215" t="s">
        <v>1182</v>
      </c>
      <c r="F146" s="216" t="s">
        <v>1123</v>
      </c>
      <c r="G146" s="217" t="s">
        <v>172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182</v>
      </c>
      <c r="AT146" s="225" t="s">
        <v>169</v>
      </c>
      <c r="AU146" s="225" t="s">
        <v>81</v>
      </c>
      <c r="AY146" s="18" t="s">
        <v>166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79</v>
      </c>
      <c r="BK146" s="226">
        <f>ROUND(I146*H146,2)</f>
        <v>0</v>
      </c>
      <c r="BL146" s="18" t="s">
        <v>182</v>
      </c>
      <c r="BM146" s="225" t="s">
        <v>542</v>
      </c>
    </row>
    <row r="147" s="2" customFormat="1">
      <c r="A147" s="39"/>
      <c r="B147" s="40"/>
      <c r="C147" s="41"/>
      <c r="D147" s="227" t="s">
        <v>176</v>
      </c>
      <c r="E147" s="41"/>
      <c r="F147" s="228" t="s">
        <v>1123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176</v>
      </c>
      <c r="AU147" s="18" t="s">
        <v>81</v>
      </c>
    </row>
    <row r="148" s="2" customFormat="1" ht="16.5" customHeight="1">
      <c r="A148" s="39"/>
      <c r="B148" s="40"/>
      <c r="C148" s="214" t="s">
        <v>400</v>
      </c>
      <c r="D148" s="214" t="s">
        <v>169</v>
      </c>
      <c r="E148" s="215" t="s">
        <v>1183</v>
      </c>
      <c r="F148" s="216" t="s">
        <v>1126</v>
      </c>
      <c r="G148" s="217" t="s">
        <v>172</v>
      </c>
      <c r="H148" s="218">
        <v>1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182</v>
      </c>
      <c r="AT148" s="225" t="s">
        <v>169</v>
      </c>
      <c r="AU148" s="225" t="s">
        <v>81</v>
      </c>
      <c r="AY148" s="18" t="s">
        <v>166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182</v>
      </c>
      <c r="BM148" s="225" t="s">
        <v>558</v>
      </c>
    </row>
    <row r="149" s="2" customFormat="1">
      <c r="A149" s="39"/>
      <c r="B149" s="40"/>
      <c r="C149" s="41"/>
      <c r="D149" s="227" t="s">
        <v>176</v>
      </c>
      <c r="E149" s="41"/>
      <c r="F149" s="228" t="s">
        <v>1126</v>
      </c>
      <c r="G149" s="41"/>
      <c r="H149" s="41"/>
      <c r="I149" s="229"/>
      <c r="J149" s="41"/>
      <c r="K149" s="41"/>
      <c r="L149" s="45"/>
      <c r="M149" s="266"/>
      <c r="N149" s="267"/>
      <c r="O149" s="268"/>
      <c r="P149" s="268"/>
      <c r="Q149" s="268"/>
      <c r="R149" s="268"/>
      <c r="S149" s="268"/>
      <c r="T149" s="26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176</v>
      </c>
      <c r="AU149" s="18" t="s">
        <v>81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cfvjzP6U7eW7NvDB1a6NU8/0ZSIZlnnr9jXBabTSmCA7Ro827BS1D8sS5jC8+TWbo6dcamf5KPFaIUh2Ze9WKw==" hashValue="lDjxUCxGLFMHr/TahbCocSBb8HZyT6QycN8rjd7fGO+Vb//Xyk3K5FGxF2wdBtekMlqNMKkV3uJ21zsKs3LkPA==" algorithmName="SHA-512" password="CC35"/>
  <autoFilter ref="C97:K14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4:H84"/>
    <mergeCell ref="E88:H88"/>
    <mergeCell ref="E86:H86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1128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1184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ROUND(J95,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ROUND((SUM(BE95:BE117)),  2)</f>
        <v>0</v>
      </c>
      <c r="G37" s="39"/>
      <c r="H37" s="39"/>
      <c r="I37" s="159">
        <v>0.20999999999999999</v>
      </c>
      <c r="J37" s="158">
        <f>ROUND(((SUM(BE95:BE117))*I37),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ROUND((SUM(BF95:BF117)),  2)</f>
        <v>0</v>
      </c>
      <c r="G38" s="39"/>
      <c r="H38" s="39"/>
      <c r="I38" s="159">
        <v>0.14999999999999999</v>
      </c>
      <c r="J38" s="158">
        <f>ROUND(((SUM(BF95:BF117))*I38),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ROUND((SUM(BG95:BG117)),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ROUND((SUM(BH95:BH117)),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ROUND((SUM(BI95:BI117)),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1128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II-03-IPK - Slaboproud - Kamerový systém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J95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1185</v>
      </c>
      <c r="E68" s="179"/>
      <c r="F68" s="179"/>
      <c r="G68" s="179"/>
      <c r="H68" s="179"/>
      <c r="I68" s="179"/>
      <c r="J68" s="180">
        <f>J96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1186</v>
      </c>
      <c r="E69" s="184"/>
      <c r="F69" s="184"/>
      <c r="G69" s="184"/>
      <c r="H69" s="184"/>
      <c r="I69" s="184"/>
      <c r="J69" s="185">
        <f>J97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1187</v>
      </c>
      <c r="E70" s="184"/>
      <c r="F70" s="184"/>
      <c r="G70" s="184"/>
      <c r="H70" s="184"/>
      <c r="I70" s="184"/>
      <c r="J70" s="185">
        <f>J100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1133</v>
      </c>
      <c r="E71" s="184"/>
      <c r="F71" s="184"/>
      <c r="G71" s="184"/>
      <c r="H71" s="184"/>
      <c r="I71" s="184"/>
      <c r="J71" s="185">
        <f>J111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150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1" t="str">
        <f>E7</f>
        <v>STAVEBNÍ ÚPRAVY BUDOVY PCHO PRO UMÍSTĚNÍ ZAMĚSTNANECKÝCH ŠATEN V 1.P.P.</v>
      </c>
      <c r="F81" s="33"/>
      <c r="G81" s="33"/>
      <c r="H81" s="33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137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1" customFormat="1" ht="16.5" customHeight="1">
      <c r="B83" s="22"/>
      <c r="C83" s="23"/>
      <c r="D83" s="23"/>
      <c r="E83" s="171" t="s">
        <v>138</v>
      </c>
      <c r="F83" s="23"/>
      <c r="G83" s="23"/>
      <c r="H83" s="23"/>
      <c r="I83" s="23"/>
      <c r="J83" s="23"/>
      <c r="K83" s="23"/>
      <c r="L83" s="21"/>
    </row>
    <row r="84" s="1" customFormat="1" ht="12" customHeight="1">
      <c r="B84" s="22"/>
      <c r="C84" s="33" t="s">
        <v>139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283" t="s">
        <v>1128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1129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E13</f>
        <v>II-03-IPK - Slaboproud - Kamerový systém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F16</f>
        <v xml:space="preserve"> </v>
      </c>
      <c r="G89" s="41"/>
      <c r="H89" s="41"/>
      <c r="I89" s="33" t="s">
        <v>23</v>
      </c>
      <c r="J89" s="73" t="str">
        <f>IF(J16="","",J16)</f>
        <v>23. 2. 2022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E19</f>
        <v>Nemocnice ve Frýdku - Místku, p.o.</v>
      </c>
      <c r="G91" s="41"/>
      <c r="H91" s="41"/>
      <c r="I91" s="33" t="s">
        <v>31</v>
      </c>
      <c r="J91" s="37" t="str">
        <f>E25</f>
        <v>FORSING projekt s.r.o.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IF(E22="","",E22)</f>
        <v>Vyplň údaj</v>
      </c>
      <c r="G92" s="41"/>
      <c r="H92" s="41"/>
      <c r="I92" s="33" t="s">
        <v>34</v>
      </c>
      <c r="J92" s="37" t="str">
        <f>E28</f>
        <v>Jindřich Jansa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151</v>
      </c>
      <c r="D94" s="190" t="s">
        <v>57</v>
      </c>
      <c r="E94" s="190" t="s">
        <v>53</v>
      </c>
      <c r="F94" s="190" t="s">
        <v>54</v>
      </c>
      <c r="G94" s="190" t="s">
        <v>152</v>
      </c>
      <c r="H94" s="190" t="s">
        <v>153</v>
      </c>
      <c r="I94" s="190" t="s">
        <v>154</v>
      </c>
      <c r="J94" s="190" t="s">
        <v>143</v>
      </c>
      <c r="K94" s="191" t="s">
        <v>155</v>
      </c>
      <c r="L94" s="192"/>
      <c r="M94" s="93" t="s">
        <v>19</v>
      </c>
      <c r="N94" s="94" t="s">
        <v>42</v>
      </c>
      <c r="O94" s="94" t="s">
        <v>156</v>
      </c>
      <c r="P94" s="94" t="s">
        <v>157</v>
      </c>
      <c r="Q94" s="94" t="s">
        <v>158</v>
      </c>
      <c r="R94" s="94" t="s">
        <v>159</v>
      </c>
      <c r="S94" s="94" t="s">
        <v>160</v>
      </c>
      <c r="T94" s="95" t="s">
        <v>161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162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</f>
        <v>0</v>
      </c>
      <c r="Q95" s="97"/>
      <c r="R95" s="195">
        <f>R96</f>
        <v>0</v>
      </c>
      <c r="S95" s="97"/>
      <c r="T95" s="196">
        <f>T96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144</v>
      </c>
      <c r="BK95" s="197">
        <f>BK96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1188</v>
      </c>
      <c r="F96" s="201" t="s">
        <v>1189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P97+P100+P111</f>
        <v>0</v>
      </c>
      <c r="Q96" s="206"/>
      <c r="R96" s="207">
        <f>R97+R100+R111</f>
        <v>0</v>
      </c>
      <c r="S96" s="206"/>
      <c r="T96" s="208">
        <f>T97+T100+T111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166</v>
      </c>
      <c r="BK96" s="211">
        <f>BK97+BK100+BK111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1190</v>
      </c>
      <c r="F97" s="212" t="s">
        <v>1190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79</v>
      </c>
      <c r="AY97" s="209" t="s">
        <v>166</v>
      </c>
      <c r="BK97" s="211">
        <f>SUM(BK98:BK99)</f>
        <v>0</v>
      </c>
    </row>
    <row r="98" s="2" customFormat="1" ht="16.5" customHeight="1">
      <c r="A98" s="39"/>
      <c r="B98" s="40"/>
      <c r="C98" s="214" t="s">
        <v>79</v>
      </c>
      <c r="D98" s="214" t="s">
        <v>169</v>
      </c>
      <c r="E98" s="215" t="s">
        <v>1191</v>
      </c>
      <c r="F98" s="216" t="s">
        <v>1192</v>
      </c>
      <c r="G98" s="217" t="s">
        <v>1141</v>
      </c>
      <c r="H98" s="218">
        <v>2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182</v>
      </c>
      <c r="AT98" s="225" t="s">
        <v>169</v>
      </c>
      <c r="AU98" s="225" t="s">
        <v>81</v>
      </c>
      <c r="AY98" s="18" t="s">
        <v>166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182</v>
      </c>
      <c r="BM98" s="225" t="s">
        <v>81</v>
      </c>
    </row>
    <row r="99" s="2" customFormat="1">
      <c r="A99" s="39"/>
      <c r="B99" s="40"/>
      <c r="C99" s="41"/>
      <c r="D99" s="227" t="s">
        <v>176</v>
      </c>
      <c r="E99" s="41"/>
      <c r="F99" s="228" t="s">
        <v>1192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176</v>
      </c>
      <c r="AU99" s="18" t="s">
        <v>81</v>
      </c>
    </row>
    <row r="100" s="12" customFormat="1" ht="22.8" customHeight="1">
      <c r="A100" s="12"/>
      <c r="B100" s="198"/>
      <c r="C100" s="199"/>
      <c r="D100" s="200" t="s">
        <v>71</v>
      </c>
      <c r="E100" s="212" t="s">
        <v>1193</v>
      </c>
      <c r="F100" s="212" t="s">
        <v>1193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SUM(P101:P110)</f>
        <v>0</v>
      </c>
      <c r="Q100" s="206"/>
      <c r="R100" s="207">
        <f>SUM(R101:R110)</f>
        <v>0</v>
      </c>
      <c r="S100" s="206"/>
      <c r="T100" s="208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79</v>
      </c>
      <c r="AY100" s="209" t="s">
        <v>166</v>
      </c>
      <c r="BK100" s="211">
        <f>SUM(BK101:BK110)</f>
        <v>0</v>
      </c>
    </row>
    <row r="101" s="2" customFormat="1" ht="16.5" customHeight="1">
      <c r="A101" s="39"/>
      <c r="B101" s="40"/>
      <c r="C101" s="214" t="s">
        <v>81</v>
      </c>
      <c r="D101" s="214" t="s">
        <v>169</v>
      </c>
      <c r="E101" s="215" t="s">
        <v>1194</v>
      </c>
      <c r="F101" s="216" t="s">
        <v>1195</v>
      </c>
      <c r="G101" s="217" t="s">
        <v>1141</v>
      </c>
      <c r="H101" s="218">
        <v>1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182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1174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2" customFormat="1" ht="16.5" customHeight="1">
      <c r="A103" s="39"/>
      <c r="B103" s="40"/>
      <c r="C103" s="214" t="s">
        <v>98</v>
      </c>
      <c r="D103" s="214" t="s">
        <v>169</v>
      </c>
      <c r="E103" s="215" t="s">
        <v>1196</v>
      </c>
      <c r="F103" s="216" t="s">
        <v>1197</v>
      </c>
      <c r="G103" s="217" t="s">
        <v>1141</v>
      </c>
      <c r="H103" s="218">
        <v>1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182</v>
      </c>
      <c r="AT103" s="225" t="s">
        <v>169</v>
      </c>
      <c r="AU103" s="225" t="s">
        <v>81</v>
      </c>
      <c r="AY103" s="18" t="s">
        <v>166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182</v>
      </c>
      <c r="BM103" s="225" t="s">
        <v>205</v>
      </c>
    </row>
    <row r="104" s="2" customFormat="1">
      <c r="A104" s="39"/>
      <c r="B104" s="40"/>
      <c r="C104" s="41"/>
      <c r="D104" s="227" t="s">
        <v>176</v>
      </c>
      <c r="E104" s="41"/>
      <c r="F104" s="228" t="s">
        <v>1197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176</v>
      </c>
      <c r="AU104" s="18" t="s">
        <v>81</v>
      </c>
    </row>
    <row r="105" s="2" customFormat="1" ht="16.5" customHeight="1">
      <c r="A105" s="39"/>
      <c r="B105" s="40"/>
      <c r="C105" s="214" t="s">
        <v>182</v>
      </c>
      <c r="D105" s="214" t="s">
        <v>169</v>
      </c>
      <c r="E105" s="215" t="s">
        <v>1198</v>
      </c>
      <c r="F105" s="216" t="s">
        <v>1108</v>
      </c>
      <c r="G105" s="217" t="s">
        <v>1141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182</v>
      </c>
      <c r="AT105" s="225" t="s">
        <v>169</v>
      </c>
      <c r="AU105" s="225" t="s">
        <v>81</v>
      </c>
      <c r="AY105" s="18" t="s">
        <v>166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182</v>
      </c>
      <c r="BM105" s="225" t="s">
        <v>215</v>
      </c>
    </row>
    <row r="106" s="2" customFormat="1">
      <c r="A106" s="39"/>
      <c r="B106" s="40"/>
      <c r="C106" s="41"/>
      <c r="D106" s="227" t="s">
        <v>176</v>
      </c>
      <c r="E106" s="41"/>
      <c r="F106" s="228" t="s">
        <v>1108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176</v>
      </c>
      <c r="AU106" s="18" t="s">
        <v>81</v>
      </c>
    </row>
    <row r="107" s="2" customFormat="1" ht="16.5" customHeight="1">
      <c r="A107" s="39"/>
      <c r="B107" s="40"/>
      <c r="C107" s="214" t="s">
        <v>165</v>
      </c>
      <c r="D107" s="214" t="s">
        <v>169</v>
      </c>
      <c r="E107" s="215" t="s">
        <v>1199</v>
      </c>
      <c r="F107" s="216" t="s">
        <v>1177</v>
      </c>
      <c r="G107" s="217" t="s">
        <v>1141</v>
      </c>
      <c r="H107" s="218">
        <v>1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182</v>
      </c>
      <c r="AT107" s="225" t="s">
        <v>169</v>
      </c>
      <c r="AU107" s="225" t="s">
        <v>81</v>
      </c>
      <c r="AY107" s="18" t="s">
        <v>166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182</v>
      </c>
      <c r="BM107" s="225" t="s">
        <v>308</v>
      </c>
    </row>
    <row r="108" s="2" customFormat="1">
      <c r="A108" s="39"/>
      <c r="B108" s="40"/>
      <c r="C108" s="41"/>
      <c r="D108" s="227" t="s">
        <v>176</v>
      </c>
      <c r="E108" s="41"/>
      <c r="F108" s="228" t="s">
        <v>1177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176</v>
      </c>
      <c r="AU108" s="18" t="s">
        <v>81</v>
      </c>
    </row>
    <row r="109" s="2" customFormat="1" ht="16.5" customHeight="1">
      <c r="A109" s="39"/>
      <c r="B109" s="40"/>
      <c r="C109" s="214" t="s">
        <v>205</v>
      </c>
      <c r="D109" s="214" t="s">
        <v>169</v>
      </c>
      <c r="E109" s="215" t="s">
        <v>1200</v>
      </c>
      <c r="F109" s="216" t="s">
        <v>1179</v>
      </c>
      <c r="G109" s="217" t="s">
        <v>172</v>
      </c>
      <c r="H109" s="218">
        <v>1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182</v>
      </c>
      <c r="AT109" s="225" t="s">
        <v>169</v>
      </c>
      <c r="AU109" s="225" t="s">
        <v>81</v>
      </c>
      <c r="AY109" s="18" t="s">
        <v>166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182</v>
      </c>
      <c r="BM109" s="225" t="s">
        <v>324</v>
      </c>
    </row>
    <row r="110" s="2" customFormat="1">
      <c r="A110" s="39"/>
      <c r="B110" s="40"/>
      <c r="C110" s="41"/>
      <c r="D110" s="227" t="s">
        <v>176</v>
      </c>
      <c r="E110" s="41"/>
      <c r="F110" s="228" t="s">
        <v>1179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176</v>
      </c>
      <c r="AU110" s="18" t="s">
        <v>81</v>
      </c>
    </row>
    <row r="111" s="12" customFormat="1" ht="22.8" customHeight="1">
      <c r="A111" s="12"/>
      <c r="B111" s="198"/>
      <c r="C111" s="199"/>
      <c r="D111" s="200" t="s">
        <v>71</v>
      </c>
      <c r="E111" s="212" t="s">
        <v>163</v>
      </c>
      <c r="F111" s="212" t="s">
        <v>163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SUM(P112:P117)</f>
        <v>0</v>
      </c>
      <c r="Q111" s="206"/>
      <c r="R111" s="207">
        <f>SUM(R112:R117)</f>
        <v>0</v>
      </c>
      <c r="S111" s="206"/>
      <c r="T111" s="208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165</v>
      </c>
      <c r="AT111" s="210" t="s">
        <v>71</v>
      </c>
      <c r="AU111" s="210" t="s">
        <v>79</v>
      </c>
      <c r="AY111" s="209" t="s">
        <v>166</v>
      </c>
      <c r="BK111" s="211">
        <f>SUM(BK112:BK117)</f>
        <v>0</v>
      </c>
    </row>
    <row r="112" s="2" customFormat="1" ht="16.5" customHeight="1">
      <c r="A112" s="39"/>
      <c r="B112" s="40"/>
      <c r="C112" s="214" t="s">
        <v>210</v>
      </c>
      <c r="D112" s="214" t="s">
        <v>169</v>
      </c>
      <c r="E112" s="215" t="s">
        <v>1201</v>
      </c>
      <c r="F112" s="216" t="s">
        <v>1181</v>
      </c>
      <c r="G112" s="217" t="s">
        <v>1141</v>
      </c>
      <c r="H112" s="218">
        <v>1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182</v>
      </c>
      <c r="AT112" s="225" t="s">
        <v>169</v>
      </c>
      <c r="AU112" s="225" t="s">
        <v>81</v>
      </c>
      <c r="AY112" s="18" t="s">
        <v>166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182</v>
      </c>
      <c r="BM112" s="225" t="s">
        <v>339</v>
      </c>
    </row>
    <row r="113" s="2" customFormat="1">
      <c r="A113" s="39"/>
      <c r="B113" s="40"/>
      <c r="C113" s="41"/>
      <c r="D113" s="227" t="s">
        <v>176</v>
      </c>
      <c r="E113" s="41"/>
      <c r="F113" s="228" t="s">
        <v>1181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176</v>
      </c>
      <c r="AU113" s="18" t="s">
        <v>81</v>
      </c>
    </row>
    <row r="114" s="2" customFormat="1" ht="16.5" customHeight="1">
      <c r="A114" s="39"/>
      <c r="B114" s="40"/>
      <c r="C114" s="214" t="s">
        <v>215</v>
      </c>
      <c r="D114" s="214" t="s">
        <v>169</v>
      </c>
      <c r="E114" s="215" t="s">
        <v>1202</v>
      </c>
      <c r="F114" s="216" t="s">
        <v>1123</v>
      </c>
      <c r="G114" s="217" t="s">
        <v>172</v>
      </c>
      <c r="H114" s="218">
        <v>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182</v>
      </c>
      <c r="AT114" s="225" t="s">
        <v>169</v>
      </c>
      <c r="AU114" s="225" t="s">
        <v>81</v>
      </c>
      <c r="AY114" s="18" t="s">
        <v>166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182</v>
      </c>
      <c r="BM114" s="225" t="s">
        <v>352</v>
      </c>
    </row>
    <row r="115" s="2" customFormat="1">
      <c r="A115" s="39"/>
      <c r="B115" s="40"/>
      <c r="C115" s="41"/>
      <c r="D115" s="227" t="s">
        <v>176</v>
      </c>
      <c r="E115" s="41"/>
      <c r="F115" s="228" t="s">
        <v>1123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176</v>
      </c>
      <c r="AU115" s="18" t="s">
        <v>81</v>
      </c>
    </row>
    <row r="116" s="2" customFormat="1" ht="16.5" customHeight="1">
      <c r="A116" s="39"/>
      <c r="B116" s="40"/>
      <c r="C116" s="214" t="s">
        <v>223</v>
      </c>
      <c r="D116" s="214" t="s">
        <v>169</v>
      </c>
      <c r="E116" s="215" t="s">
        <v>1203</v>
      </c>
      <c r="F116" s="216" t="s">
        <v>1126</v>
      </c>
      <c r="G116" s="217" t="s">
        <v>172</v>
      </c>
      <c r="H116" s="218">
        <v>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182</v>
      </c>
      <c r="AT116" s="225" t="s">
        <v>169</v>
      </c>
      <c r="AU116" s="225" t="s">
        <v>81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182</v>
      </c>
      <c r="BM116" s="225" t="s">
        <v>372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1126</v>
      </c>
      <c r="G117" s="41"/>
      <c r="H117" s="41"/>
      <c r="I117" s="229"/>
      <c r="J117" s="41"/>
      <c r="K117" s="41"/>
      <c r="L117" s="45"/>
      <c r="M117" s="266"/>
      <c r="N117" s="267"/>
      <c r="O117" s="268"/>
      <c r="P117" s="268"/>
      <c r="Q117" s="268"/>
      <c r="R117" s="268"/>
      <c r="S117" s="268"/>
      <c r="T117" s="26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81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H+QCnKxpLMaom7hmlAX678ETB5MaW/DRa3y8i0VprOzF5+ixNvc4SuuCVPT3eaB6HKrD3N5Qlr0zMGtHNx/2Ag==" hashValue="VSuq5jF0eFugBlkpY9gbAIEf3UmRnM113/SJLLk6pqxY17K6hsK2YL5rLfPYSz8sWqwlSPWVq0EjUva/m7NGXQ==" algorithmName="SHA-512" password="CC35"/>
  <autoFilter ref="C94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1128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1204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ROUND(J96,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ROUND((SUM(BE96:BE135)),  2)</f>
        <v>0</v>
      </c>
      <c r="G37" s="39"/>
      <c r="H37" s="39"/>
      <c r="I37" s="159">
        <v>0.20999999999999999</v>
      </c>
      <c r="J37" s="158">
        <f>ROUND(((SUM(BE96:BE135))*I37),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ROUND((SUM(BF96:BF135)),  2)</f>
        <v>0</v>
      </c>
      <c r="G38" s="39"/>
      <c r="H38" s="39"/>
      <c r="I38" s="159">
        <v>0.14999999999999999</v>
      </c>
      <c r="J38" s="158">
        <f>ROUND(((SUM(BF96:BF135))*I38),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ROUND((SUM(BG96:BG135)),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ROUND((SUM(BH96:BH135)),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ROUND((SUM(BI96:BI135)),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1128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II-03-EKV - Slaboproud - Elektronická kontrola vstupu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J96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1205</v>
      </c>
      <c r="E68" s="179"/>
      <c r="F68" s="179"/>
      <c r="G68" s="179"/>
      <c r="H68" s="179"/>
      <c r="I68" s="179"/>
      <c r="J68" s="180">
        <f>J97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1206</v>
      </c>
      <c r="E69" s="184"/>
      <c r="F69" s="184"/>
      <c r="G69" s="184"/>
      <c r="H69" s="184"/>
      <c r="I69" s="184"/>
      <c r="J69" s="185">
        <f>J98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1207</v>
      </c>
      <c r="E70" s="184"/>
      <c r="F70" s="184"/>
      <c r="G70" s="184"/>
      <c r="H70" s="184"/>
      <c r="I70" s="184"/>
      <c r="J70" s="185">
        <f>J115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1187</v>
      </c>
      <c r="E71" s="184"/>
      <c r="F71" s="184"/>
      <c r="G71" s="184"/>
      <c r="H71" s="184"/>
      <c r="I71" s="184"/>
      <c r="J71" s="185">
        <f>J120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1133</v>
      </c>
      <c r="E72" s="184"/>
      <c r="F72" s="184"/>
      <c r="G72" s="184"/>
      <c r="H72" s="184"/>
      <c r="I72" s="184"/>
      <c r="J72" s="185">
        <f>J129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150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STAVEBNÍ ÚPRAVY BUDOVY PCHO PRO UMÍSTĚNÍ ZAMĚSTNANECKÝCH ŠATEN V 1.P.P.</v>
      </c>
      <c r="F82" s="33"/>
      <c r="G82" s="33"/>
      <c r="H82" s="33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137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1" customFormat="1" ht="16.5" customHeight="1">
      <c r="B84" s="22"/>
      <c r="C84" s="23"/>
      <c r="D84" s="23"/>
      <c r="E84" s="171" t="s">
        <v>138</v>
      </c>
      <c r="F84" s="23"/>
      <c r="G84" s="23"/>
      <c r="H84" s="23"/>
      <c r="I84" s="23"/>
      <c r="J84" s="23"/>
      <c r="K84" s="23"/>
      <c r="L84" s="21"/>
    </row>
    <row r="85" s="1" customFormat="1" ht="12" customHeight="1">
      <c r="B85" s="22"/>
      <c r="C85" s="33" t="s">
        <v>139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283" t="s">
        <v>1128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1129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E13</f>
        <v>II-03-EKV - Slaboproud - Elektronická kontrola vstupu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F16</f>
        <v xml:space="preserve"> </v>
      </c>
      <c r="G90" s="41"/>
      <c r="H90" s="41"/>
      <c r="I90" s="33" t="s">
        <v>23</v>
      </c>
      <c r="J90" s="73" t="str">
        <f>IF(J16="","",J16)</f>
        <v>23. 2. 2022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E19</f>
        <v>Nemocnice ve Frýdku - Místku, p.o.</v>
      </c>
      <c r="G92" s="41"/>
      <c r="H92" s="41"/>
      <c r="I92" s="33" t="s">
        <v>31</v>
      </c>
      <c r="J92" s="37" t="str">
        <f>E25</f>
        <v>FORSING projekt s.r.o.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IF(E22="","",E22)</f>
        <v>Vyplň údaj</v>
      </c>
      <c r="G93" s="41"/>
      <c r="H93" s="41"/>
      <c r="I93" s="33" t="s">
        <v>34</v>
      </c>
      <c r="J93" s="37" t="str">
        <f>E28</f>
        <v>Jindřich Jansa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151</v>
      </c>
      <c r="D95" s="190" t="s">
        <v>57</v>
      </c>
      <c r="E95" s="190" t="s">
        <v>53</v>
      </c>
      <c r="F95" s="190" t="s">
        <v>54</v>
      </c>
      <c r="G95" s="190" t="s">
        <v>152</v>
      </c>
      <c r="H95" s="190" t="s">
        <v>153</v>
      </c>
      <c r="I95" s="190" t="s">
        <v>154</v>
      </c>
      <c r="J95" s="190" t="s">
        <v>143</v>
      </c>
      <c r="K95" s="191" t="s">
        <v>155</v>
      </c>
      <c r="L95" s="192"/>
      <c r="M95" s="93" t="s">
        <v>19</v>
      </c>
      <c r="N95" s="94" t="s">
        <v>42</v>
      </c>
      <c r="O95" s="94" t="s">
        <v>156</v>
      </c>
      <c r="P95" s="94" t="s">
        <v>157</v>
      </c>
      <c r="Q95" s="94" t="s">
        <v>158</v>
      </c>
      <c r="R95" s="94" t="s">
        <v>159</v>
      </c>
      <c r="S95" s="94" t="s">
        <v>160</v>
      </c>
      <c r="T95" s="95" t="s">
        <v>161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162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</f>
        <v>0</v>
      </c>
      <c r="Q96" s="97"/>
      <c r="R96" s="195">
        <f>R97</f>
        <v>0</v>
      </c>
      <c r="S96" s="97"/>
      <c r="T96" s="196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144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1208</v>
      </c>
      <c r="F97" s="201" t="s">
        <v>1209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P98+P115+P120+P129</f>
        <v>0</v>
      </c>
      <c r="Q97" s="206"/>
      <c r="R97" s="207">
        <f>R98+R115+R120+R129</f>
        <v>0</v>
      </c>
      <c r="S97" s="206"/>
      <c r="T97" s="208">
        <f>T98+T115+T120+T129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166</v>
      </c>
      <c r="BK97" s="211">
        <f>BK98+BK115+BK120+BK129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1210</v>
      </c>
      <c r="F98" s="212" t="s">
        <v>1210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SUM(P99:P114)</f>
        <v>0</v>
      </c>
      <c r="Q98" s="206"/>
      <c r="R98" s="207">
        <f>SUM(R99:R114)</f>
        <v>0</v>
      </c>
      <c r="S98" s="206"/>
      <c r="T98" s="208">
        <f>SUM(T99:T114)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166</v>
      </c>
      <c r="BK98" s="211">
        <f>SUM(BK99:BK114)</f>
        <v>0</v>
      </c>
    </row>
    <row r="99" s="2" customFormat="1" ht="24.15" customHeight="1">
      <c r="A99" s="39"/>
      <c r="B99" s="40"/>
      <c r="C99" s="214" t="s">
        <v>79</v>
      </c>
      <c r="D99" s="214" t="s">
        <v>169</v>
      </c>
      <c r="E99" s="215" t="s">
        <v>1211</v>
      </c>
      <c r="F99" s="216" t="s">
        <v>1212</v>
      </c>
      <c r="G99" s="217" t="s">
        <v>1141</v>
      </c>
      <c r="H99" s="218">
        <v>2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182</v>
      </c>
      <c r="AT99" s="225" t="s">
        <v>169</v>
      </c>
      <c r="AU99" s="225" t="s">
        <v>81</v>
      </c>
      <c r="AY99" s="18" t="s">
        <v>166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182</v>
      </c>
      <c r="BM99" s="225" t="s">
        <v>81</v>
      </c>
    </row>
    <row r="100" s="2" customFormat="1">
      <c r="A100" s="39"/>
      <c r="B100" s="40"/>
      <c r="C100" s="41"/>
      <c r="D100" s="227" t="s">
        <v>176</v>
      </c>
      <c r="E100" s="41"/>
      <c r="F100" s="228" t="s">
        <v>1212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176</v>
      </c>
      <c r="AU100" s="18" t="s">
        <v>81</v>
      </c>
    </row>
    <row r="101" s="2" customFormat="1" ht="37.8" customHeight="1">
      <c r="A101" s="39"/>
      <c r="B101" s="40"/>
      <c r="C101" s="214" t="s">
        <v>81</v>
      </c>
      <c r="D101" s="214" t="s">
        <v>169</v>
      </c>
      <c r="E101" s="215" t="s">
        <v>1213</v>
      </c>
      <c r="F101" s="216" t="s">
        <v>1214</v>
      </c>
      <c r="G101" s="217" t="s">
        <v>1141</v>
      </c>
      <c r="H101" s="218">
        <v>4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182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1214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2" customFormat="1" ht="16.5" customHeight="1">
      <c r="A103" s="39"/>
      <c r="B103" s="40"/>
      <c r="C103" s="214" t="s">
        <v>98</v>
      </c>
      <c r="D103" s="214" t="s">
        <v>169</v>
      </c>
      <c r="E103" s="215" t="s">
        <v>1215</v>
      </c>
      <c r="F103" s="216" t="s">
        <v>1216</v>
      </c>
      <c r="G103" s="217" t="s">
        <v>1141</v>
      </c>
      <c r="H103" s="218">
        <v>4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182</v>
      </c>
      <c r="AT103" s="225" t="s">
        <v>169</v>
      </c>
      <c r="AU103" s="225" t="s">
        <v>81</v>
      </c>
      <c r="AY103" s="18" t="s">
        <v>166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182</v>
      </c>
      <c r="BM103" s="225" t="s">
        <v>205</v>
      </c>
    </row>
    <row r="104" s="2" customFormat="1">
      <c r="A104" s="39"/>
      <c r="B104" s="40"/>
      <c r="C104" s="41"/>
      <c r="D104" s="227" t="s">
        <v>176</v>
      </c>
      <c r="E104" s="41"/>
      <c r="F104" s="228" t="s">
        <v>1216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176</v>
      </c>
      <c r="AU104" s="18" t="s">
        <v>81</v>
      </c>
    </row>
    <row r="105" s="2" customFormat="1" ht="16.5" customHeight="1">
      <c r="A105" s="39"/>
      <c r="B105" s="40"/>
      <c r="C105" s="214" t="s">
        <v>182</v>
      </c>
      <c r="D105" s="214" t="s">
        <v>169</v>
      </c>
      <c r="E105" s="215" t="s">
        <v>1217</v>
      </c>
      <c r="F105" s="216" t="s">
        <v>1218</v>
      </c>
      <c r="G105" s="217" t="s">
        <v>1141</v>
      </c>
      <c r="H105" s="218">
        <v>0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182</v>
      </c>
      <c r="AT105" s="225" t="s">
        <v>169</v>
      </c>
      <c r="AU105" s="225" t="s">
        <v>81</v>
      </c>
      <c r="AY105" s="18" t="s">
        <v>166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182</v>
      </c>
      <c r="BM105" s="225" t="s">
        <v>215</v>
      </c>
    </row>
    <row r="106" s="2" customFormat="1">
      <c r="A106" s="39"/>
      <c r="B106" s="40"/>
      <c r="C106" s="41"/>
      <c r="D106" s="227" t="s">
        <v>176</v>
      </c>
      <c r="E106" s="41"/>
      <c r="F106" s="228" t="s">
        <v>1218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176</v>
      </c>
      <c r="AU106" s="18" t="s">
        <v>81</v>
      </c>
    </row>
    <row r="107" s="2" customFormat="1" ht="16.5" customHeight="1">
      <c r="A107" s="39"/>
      <c r="B107" s="40"/>
      <c r="C107" s="214" t="s">
        <v>165</v>
      </c>
      <c r="D107" s="214" t="s">
        <v>169</v>
      </c>
      <c r="E107" s="215" t="s">
        <v>1219</v>
      </c>
      <c r="F107" s="216" t="s">
        <v>1220</v>
      </c>
      <c r="G107" s="217" t="s">
        <v>172</v>
      </c>
      <c r="H107" s="218">
        <v>1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182</v>
      </c>
      <c r="AT107" s="225" t="s">
        <v>169</v>
      </c>
      <c r="AU107" s="225" t="s">
        <v>81</v>
      </c>
      <c r="AY107" s="18" t="s">
        <v>166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182</v>
      </c>
      <c r="BM107" s="225" t="s">
        <v>308</v>
      </c>
    </row>
    <row r="108" s="2" customFormat="1">
      <c r="A108" s="39"/>
      <c r="B108" s="40"/>
      <c r="C108" s="41"/>
      <c r="D108" s="227" t="s">
        <v>176</v>
      </c>
      <c r="E108" s="41"/>
      <c r="F108" s="228" t="s">
        <v>1220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176</v>
      </c>
      <c r="AU108" s="18" t="s">
        <v>81</v>
      </c>
    </row>
    <row r="109" s="2" customFormat="1" ht="16.5" customHeight="1">
      <c r="A109" s="39"/>
      <c r="B109" s="40"/>
      <c r="C109" s="214" t="s">
        <v>205</v>
      </c>
      <c r="D109" s="214" t="s">
        <v>169</v>
      </c>
      <c r="E109" s="215" t="s">
        <v>1221</v>
      </c>
      <c r="F109" s="216" t="s">
        <v>1222</v>
      </c>
      <c r="G109" s="217" t="s">
        <v>172</v>
      </c>
      <c r="H109" s="218">
        <v>1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182</v>
      </c>
      <c r="AT109" s="225" t="s">
        <v>169</v>
      </c>
      <c r="AU109" s="225" t="s">
        <v>81</v>
      </c>
      <c r="AY109" s="18" t="s">
        <v>166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182</v>
      </c>
      <c r="BM109" s="225" t="s">
        <v>324</v>
      </c>
    </row>
    <row r="110" s="2" customFormat="1">
      <c r="A110" s="39"/>
      <c r="B110" s="40"/>
      <c r="C110" s="41"/>
      <c r="D110" s="227" t="s">
        <v>176</v>
      </c>
      <c r="E110" s="41"/>
      <c r="F110" s="228" t="s">
        <v>1222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176</v>
      </c>
      <c r="AU110" s="18" t="s">
        <v>81</v>
      </c>
    </row>
    <row r="111" s="2" customFormat="1" ht="16.5" customHeight="1">
      <c r="A111" s="39"/>
      <c r="B111" s="40"/>
      <c r="C111" s="214" t="s">
        <v>210</v>
      </c>
      <c r="D111" s="214" t="s">
        <v>169</v>
      </c>
      <c r="E111" s="215" t="s">
        <v>1223</v>
      </c>
      <c r="F111" s="216" t="s">
        <v>1224</v>
      </c>
      <c r="G111" s="217" t="s">
        <v>1141</v>
      </c>
      <c r="H111" s="218">
        <v>4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182</v>
      </c>
      <c r="AT111" s="225" t="s">
        <v>169</v>
      </c>
      <c r="AU111" s="225" t="s">
        <v>81</v>
      </c>
      <c r="AY111" s="18" t="s">
        <v>166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182</v>
      </c>
      <c r="BM111" s="225" t="s">
        <v>339</v>
      </c>
    </row>
    <row r="112" s="2" customFormat="1">
      <c r="A112" s="39"/>
      <c r="B112" s="40"/>
      <c r="C112" s="41"/>
      <c r="D112" s="227" t="s">
        <v>176</v>
      </c>
      <c r="E112" s="41"/>
      <c r="F112" s="228" t="s">
        <v>1224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176</v>
      </c>
      <c r="AU112" s="18" t="s">
        <v>81</v>
      </c>
    </row>
    <row r="113" s="2" customFormat="1" ht="16.5" customHeight="1">
      <c r="A113" s="39"/>
      <c r="B113" s="40"/>
      <c r="C113" s="214" t="s">
        <v>215</v>
      </c>
      <c r="D113" s="214" t="s">
        <v>169</v>
      </c>
      <c r="E113" s="215" t="s">
        <v>1225</v>
      </c>
      <c r="F113" s="216" t="s">
        <v>1226</v>
      </c>
      <c r="G113" s="217" t="s">
        <v>1141</v>
      </c>
      <c r="H113" s="218">
        <v>4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182</v>
      </c>
      <c r="AT113" s="225" t="s">
        <v>169</v>
      </c>
      <c r="AU113" s="225" t="s">
        <v>81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182</v>
      </c>
      <c r="BM113" s="225" t="s">
        <v>352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1226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12" customFormat="1" ht="22.8" customHeight="1">
      <c r="A115" s="12"/>
      <c r="B115" s="198"/>
      <c r="C115" s="199"/>
      <c r="D115" s="200" t="s">
        <v>71</v>
      </c>
      <c r="E115" s="212" t="s">
        <v>1227</v>
      </c>
      <c r="F115" s="212" t="s">
        <v>1227</v>
      </c>
      <c r="G115" s="199"/>
      <c r="H115" s="199"/>
      <c r="I115" s="202"/>
      <c r="J115" s="213">
        <f>BK115</f>
        <v>0</v>
      </c>
      <c r="K115" s="199"/>
      <c r="L115" s="204"/>
      <c r="M115" s="205"/>
      <c r="N115" s="206"/>
      <c r="O115" s="206"/>
      <c r="P115" s="207">
        <f>SUM(P116:P119)</f>
        <v>0</v>
      </c>
      <c r="Q115" s="206"/>
      <c r="R115" s="207">
        <f>SUM(R116:R119)</f>
        <v>0</v>
      </c>
      <c r="S115" s="206"/>
      <c r="T115" s="208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79</v>
      </c>
      <c r="AT115" s="210" t="s">
        <v>71</v>
      </c>
      <c r="AU115" s="210" t="s">
        <v>79</v>
      </c>
      <c r="AY115" s="209" t="s">
        <v>166</v>
      </c>
      <c r="BK115" s="211">
        <f>SUM(BK116:BK119)</f>
        <v>0</v>
      </c>
    </row>
    <row r="116" s="2" customFormat="1" ht="16.5" customHeight="1">
      <c r="A116" s="39"/>
      <c r="B116" s="40"/>
      <c r="C116" s="214" t="s">
        <v>223</v>
      </c>
      <c r="D116" s="214" t="s">
        <v>169</v>
      </c>
      <c r="E116" s="215" t="s">
        <v>1228</v>
      </c>
      <c r="F116" s="216" t="s">
        <v>1229</v>
      </c>
      <c r="G116" s="217" t="s">
        <v>363</v>
      </c>
      <c r="H116" s="218">
        <v>140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182</v>
      </c>
      <c r="AT116" s="225" t="s">
        <v>169</v>
      </c>
      <c r="AU116" s="225" t="s">
        <v>81</v>
      </c>
      <c r="AY116" s="18" t="s">
        <v>166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182</v>
      </c>
      <c r="BM116" s="225" t="s">
        <v>372</v>
      </c>
    </row>
    <row r="117" s="2" customFormat="1">
      <c r="A117" s="39"/>
      <c r="B117" s="40"/>
      <c r="C117" s="41"/>
      <c r="D117" s="227" t="s">
        <v>176</v>
      </c>
      <c r="E117" s="41"/>
      <c r="F117" s="228" t="s">
        <v>1229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176</v>
      </c>
      <c r="AU117" s="18" t="s">
        <v>81</v>
      </c>
    </row>
    <row r="118" s="2" customFormat="1" ht="16.5" customHeight="1">
      <c r="A118" s="39"/>
      <c r="B118" s="40"/>
      <c r="C118" s="214" t="s">
        <v>308</v>
      </c>
      <c r="D118" s="214" t="s">
        <v>169</v>
      </c>
      <c r="E118" s="215" t="s">
        <v>1230</v>
      </c>
      <c r="F118" s="216" t="s">
        <v>1231</v>
      </c>
      <c r="G118" s="217" t="s">
        <v>363</v>
      </c>
      <c r="H118" s="218">
        <v>140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182</v>
      </c>
      <c r="AT118" s="225" t="s">
        <v>169</v>
      </c>
      <c r="AU118" s="225" t="s">
        <v>81</v>
      </c>
      <c r="AY118" s="18" t="s">
        <v>166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182</v>
      </c>
      <c r="BM118" s="225" t="s">
        <v>323</v>
      </c>
    </row>
    <row r="119" s="2" customFormat="1">
      <c r="A119" s="39"/>
      <c r="B119" s="40"/>
      <c r="C119" s="41"/>
      <c r="D119" s="227" t="s">
        <v>176</v>
      </c>
      <c r="E119" s="41"/>
      <c r="F119" s="228" t="s">
        <v>1231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176</v>
      </c>
      <c r="AU119" s="18" t="s">
        <v>81</v>
      </c>
    </row>
    <row r="120" s="12" customFormat="1" ht="22.8" customHeight="1">
      <c r="A120" s="12"/>
      <c r="B120" s="198"/>
      <c r="C120" s="199"/>
      <c r="D120" s="200" t="s">
        <v>71</v>
      </c>
      <c r="E120" s="212" t="s">
        <v>1193</v>
      </c>
      <c r="F120" s="212" t="s">
        <v>1193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SUM(P121:P128)</f>
        <v>0</v>
      </c>
      <c r="Q120" s="206"/>
      <c r="R120" s="207">
        <f>SUM(R121:R128)</f>
        <v>0</v>
      </c>
      <c r="S120" s="206"/>
      <c r="T120" s="208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79</v>
      </c>
      <c r="AT120" s="210" t="s">
        <v>71</v>
      </c>
      <c r="AU120" s="210" t="s">
        <v>79</v>
      </c>
      <c r="AY120" s="209" t="s">
        <v>166</v>
      </c>
      <c r="BK120" s="211">
        <f>SUM(BK121:BK128)</f>
        <v>0</v>
      </c>
    </row>
    <row r="121" s="2" customFormat="1" ht="16.5" customHeight="1">
      <c r="A121" s="39"/>
      <c r="B121" s="40"/>
      <c r="C121" s="214" t="s">
        <v>316</v>
      </c>
      <c r="D121" s="214" t="s">
        <v>169</v>
      </c>
      <c r="E121" s="215" t="s">
        <v>1232</v>
      </c>
      <c r="F121" s="216" t="s">
        <v>1172</v>
      </c>
      <c r="G121" s="217" t="s">
        <v>1141</v>
      </c>
      <c r="H121" s="218">
        <v>1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182</v>
      </c>
      <c r="AT121" s="225" t="s">
        <v>169</v>
      </c>
      <c r="AU121" s="225" t="s">
        <v>81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182</v>
      </c>
      <c r="BM121" s="225" t="s">
        <v>400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1172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81</v>
      </c>
    </row>
    <row r="123" s="2" customFormat="1" ht="16.5" customHeight="1">
      <c r="A123" s="39"/>
      <c r="B123" s="40"/>
      <c r="C123" s="214" t="s">
        <v>324</v>
      </c>
      <c r="D123" s="214" t="s">
        <v>169</v>
      </c>
      <c r="E123" s="215" t="s">
        <v>1233</v>
      </c>
      <c r="F123" s="216" t="s">
        <v>1195</v>
      </c>
      <c r="G123" s="217" t="s">
        <v>1141</v>
      </c>
      <c r="H123" s="218">
        <v>1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182</v>
      </c>
      <c r="AT123" s="225" t="s">
        <v>169</v>
      </c>
      <c r="AU123" s="225" t="s">
        <v>81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182</v>
      </c>
      <c r="BM123" s="225" t="s">
        <v>412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1174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81</v>
      </c>
    </row>
    <row r="125" s="2" customFormat="1" ht="16.5" customHeight="1">
      <c r="A125" s="39"/>
      <c r="B125" s="40"/>
      <c r="C125" s="214" t="s">
        <v>332</v>
      </c>
      <c r="D125" s="214" t="s">
        <v>169</v>
      </c>
      <c r="E125" s="215" t="s">
        <v>1175</v>
      </c>
      <c r="F125" s="216" t="s">
        <v>1108</v>
      </c>
      <c r="G125" s="217" t="s">
        <v>1141</v>
      </c>
      <c r="H125" s="218">
        <v>1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182</v>
      </c>
      <c r="AT125" s="225" t="s">
        <v>169</v>
      </c>
      <c r="AU125" s="225" t="s">
        <v>81</v>
      </c>
      <c r="AY125" s="18" t="s">
        <v>166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182</v>
      </c>
      <c r="BM125" s="225" t="s">
        <v>426</v>
      </c>
    </row>
    <row r="126" s="2" customFormat="1">
      <c r="A126" s="39"/>
      <c r="B126" s="40"/>
      <c r="C126" s="41"/>
      <c r="D126" s="227" t="s">
        <v>176</v>
      </c>
      <c r="E126" s="41"/>
      <c r="F126" s="228" t="s">
        <v>1108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176</v>
      </c>
      <c r="AU126" s="18" t="s">
        <v>81</v>
      </c>
    </row>
    <row r="127" s="2" customFormat="1" ht="16.5" customHeight="1">
      <c r="A127" s="39"/>
      <c r="B127" s="40"/>
      <c r="C127" s="214" t="s">
        <v>339</v>
      </c>
      <c r="D127" s="214" t="s">
        <v>169</v>
      </c>
      <c r="E127" s="215" t="s">
        <v>1234</v>
      </c>
      <c r="F127" s="216" t="s">
        <v>1179</v>
      </c>
      <c r="G127" s="217" t="s">
        <v>172</v>
      </c>
      <c r="H127" s="218">
        <v>1</v>
      </c>
      <c r="I127" s="219"/>
      <c r="J127" s="220">
        <f>ROUND(I127*H127,2)</f>
        <v>0</v>
      </c>
      <c r="K127" s="216" t="s">
        <v>19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182</v>
      </c>
      <c r="AT127" s="225" t="s">
        <v>169</v>
      </c>
      <c r="AU127" s="225" t="s">
        <v>81</v>
      </c>
      <c r="AY127" s="18" t="s">
        <v>166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79</v>
      </c>
      <c r="BK127" s="226">
        <f>ROUND(I127*H127,2)</f>
        <v>0</v>
      </c>
      <c r="BL127" s="18" t="s">
        <v>182</v>
      </c>
      <c r="BM127" s="225" t="s">
        <v>441</v>
      </c>
    </row>
    <row r="128" s="2" customFormat="1">
      <c r="A128" s="39"/>
      <c r="B128" s="40"/>
      <c r="C128" s="41"/>
      <c r="D128" s="227" t="s">
        <v>176</v>
      </c>
      <c r="E128" s="41"/>
      <c r="F128" s="228" t="s">
        <v>1179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176</v>
      </c>
      <c r="AU128" s="18" t="s">
        <v>81</v>
      </c>
    </row>
    <row r="129" s="12" customFormat="1" ht="22.8" customHeight="1">
      <c r="A129" s="12"/>
      <c r="B129" s="198"/>
      <c r="C129" s="199"/>
      <c r="D129" s="200" t="s">
        <v>71</v>
      </c>
      <c r="E129" s="212" t="s">
        <v>163</v>
      </c>
      <c r="F129" s="212" t="s">
        <v>163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SUM(P130:P135)</f>
        <v>0</v>
      </c>
      <c r="Q129" s="206"/>
      <c r="R129" s="207">
        <f>SUM(R130:R135)</f>
        <v>0</v>
      </c>
      <c r="S129" s="206"/>
      <c r="T129" s="208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165</v>
      </c>
      <c r="AT129" s="210" t="s">
        <v>71</v>
      </c>
      <c r="AU129" s="210" t="s">
        <v>79</v>
      </c>
      <c r="AY129" s="209" t="s">
        <v>166</v>
      </c>
      <c r="BK129" s="211">
        <f>SUM(BK130:BK135)</f>
        <v>0</v>
      </c>
    </row>
    <row r="130" s="2" customFormat="1" ht="16.5" customHeight="1">
      <c r="A130" s="39"/>
      <c r="B130" s="40"/>
      <c r="C130" s="214" t="s">
        <v>8</v>
      </c>
      <c r="D130" s="214" t="s">
        <v>169</v>
      </c>
      <c r="E130" s="215" t="s">
        <v>1235</v>
      </c>
      <c r="F130" s="216" t="s">
        <v>1181</v>
      </c>
      <c r="G130" s="217" t="s">
        <v>1141</v>
      </c>
      <c r="H130" s="218">
        <v>1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182</v>
      </c>
      <c r="AT130" s="225" t="s">
        <v>169</v>
      </c>
      <c r="AU130" s="225" t="s">
        <v>81</v>
      </c>
      <c r="AY130" s="18" t="s">
        <v>166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182</v>
      </c>
      <c r="BM130" s="225" t="s">
        <v>315</v>
      </c>
    </row>
    <row r="131" s="2" customFormat="1">
      <c r="A131" s="39"/>
      <c r="B131" s="40"/>
      <c r="C131" s="41"/>
      <c r="D131" s="227" t="s">
        <v>176</v>
      </c>
      <c r="E131" s="41"/>
      <c r="F131" s="228" t="s">
        <v>1181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81</v>
      </c>
    </row>
    <row r="132" s="2" customFormat="1" ht="16.5" customHeight="1">
      <c r="A132" s="39"/>
      <c r="B132" s="40"/>
      <c r="C132" s="214" t="s">
        <v>352</v>
      </c>
      <c r="D132" s="214" t="s">
        <v>169</v>
      </c>
      <c r="E132" s="215" t="s">
        <v>1236</v>
      </c>
      <c r="F132" s="216" t="s">
        <v>1123</v>
      </c>
      <c r="G132" s="217" t="s">
        <v>172</v>
      </c>
      <c r="H132" s="218">
        <v>1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81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475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1123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81</v>
      </c>
    </row>
    <row r="134" s="2" customFormat="1" ht="16.5" customHeight="1">
      <c r="A134" s="39"/>
      <c r="B134" s="40"/>
      <c r="C134" s="214" t="s">
        <v>360</v>
      </c>
      <c r="D134" s="214" t="s">
        <v>169</v>
      </c>
      <c r="E134" s="215" t="s">
        <v>1237</v>
      </c>
      <c r="F134" s="216" t="s">
        <v>1126</v>
      </c>
      <c r="G134" s="217" t="s">
        <v>172</v>
      </c>
      <c r="H134" s="218">
        <v>1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182</v>
      </c>
      <c r="AT134" s="225" t="s">
        <v>169</v>
      </c>
      <c r="AU134" s="225" t="s">
        <v>81</v>
      </c>
      <c r="AY134" s="18" t="s">
        <v>166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182</v>
      </c>
      <c r="BM134" s="225" t="s">
        <v>487</v>
      </c>
    </row>
    <row r="135" s="2" customFormat="1">
      <c r="A135" s="39"/>
      <c r="B135" s="40"/>
      <c r="C135" s="41"/>
      <c r="D135" s="227" t="s">
        <v>176</v>
      </c>
      <c r="E135" s="41"/>
      <c r="F135" s="228" t="s">
        <v>1126</v>
      </c>
      <c r="G135" s="41"/>
      <c r="H135" s="41"/>
      <c r="I135" s="229"/>
      <c r="J135" s="41"/>
      <c r="K135" s="41"/>
      <c r="L135" s="45"/>
      <c r="M135" s="266"/>
      <c r="N135" s="267"/>
      <c r="O135" s="268"/>
      <c r="P135" s="268"/>
      <c r="Q135" s="268"/>
      <c r="R135" s="268"/>
      <c r="S135" s="268"/>
      <c r="T135" s="26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176</v>
      </c>
      <c r="AU135" s="18" t="s">
        <v>81</v>
      </c>
    </row>
    <row r="136" s="2" customFormat="1" ht="6.96" customHeight="1">
      <c r="A136" s="39"/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62k6IoDmylB9TaBDluavEqvDQVo9NzDkJ8UBta1hT5h/+FF09lGbflPcTGY7H2OMwt0a/tZyFoXHueH9HD02MA==" hashValue="6O49MYQC2gGfo/8xhzkvTDzeQqlYhyZzSQsp0hP1nUtW/EyjOp5q3iQGLG6RTVDaJMuk3Cl8Yfcy5FuUbWtdYA==" algorithmName="SHA-512" password="CC35"/>
  <autoFilter ref="C95:K13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1128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1238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ROUND(J96,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ROUND((SUM(BE96:BE129)),  2)</f>
        <v>0</v>
      </c>
      <c r="G37" s="39"/>
      <c r="H37" s="39"/>
      <c r="I37" s="159">
        <v>0.20999999999999999</v>
      </c>
      <c r="J37" s="158">
        <f>ROUND(((SUM(BE96:BE129))*I37),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ROUND((SUM(BF96:BF129)),  2)</f>
        <v>0</v>
      </c>
      <c r="G38" s="39"/>
      <c r="H38" s="39"/>
      <c r="I38" s="159">
        <v>0.14999999999999999</v>
      </c>
      <c r="J38" s="158">
        <f>ROUND(((SUM(BF96:BF129))*I38),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ROUND((SUM(BG96:BG129)),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ROUND((SUM(BH96:BH129)),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ROUND((SUM(BI96:BI129)),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1128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II-03-EVR - Slaboproud - Evakuační rozhlas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J96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1239</v>
      </c>
      <c r="E68" s="179"/>
      <c r="F68" s="179"/>
      <c r="G68" s="179"/>
      <c r="H68" s="179"/>
      <c r="I68" s="179"/>
      <c r="J68" s="180">
        <f>J97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1240</v>
      </c>
      <c r="E69" s="184"/>
      <c r="F69" s="184"/>
      <c r="G69" s="184"/>
      <c r="H69" s="184"/>
      <c r="I69" s="184"/>
      <c r="J69" s="185">
        <f>J98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1241</v>
      </c>
      <c r="E70" s="184"/>
      <c r="F70" s="184"/>
      <c r="G70" s="184"/>
      <c r="H70" s="184"/>
      <c r="I70" s="184"/>
      <c r="J70" s="185">
        <f>J103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1242</v>
      </c>
      <c r="E71" s="184"/>
      <c r="F71" s="184"/>
      <c r="G71" s="184"/>
      <c r="H71" s="184"/>
      <c r="I71" s="184"/>
      <c r="J71" s="185">
        <f>J106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1133</v>
      </c>
      <c r="E72" s="184"/>
      <c r="F72" s="184"/>
      <c r="G72" s="184"/>
      <c r="H72" s="184"/>
      <c r="I72" s="184"/>
      <c r="J72" s="185">
        <f>J121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150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STAVEBNÍ ÚPRAVY BUDOVY PCHO PRO UMÍSTĚNÍ ZAMĚSTNANECKÝCH ŠATEN V 1.P.P.</v>
      </c>
      <c r="F82" s="33"/>
      <c r="G82" s="33"/>
      <c r="H82" s="33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137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1" customFormat="1" ht="16.5" customHeight="1">
      <c r="B84" s="22"/>
      <c r="C84" s="23"/>
      <c r="D84" s="23"/>
      <c r="E84" s="171" t="s">
        <v>138</v>
      </c>
      <c r="F84" s="23"/>
      <c r="G84" s="23"/>
      <c r="H84" s="23"/>
      <c r="I84" s="23"/>
      <c r="J84" s="23"/>
      <c r="K84" s="23"/>
      <c r="L84" s="21"/>
    </row>
    <row r="85" s="1" customFormat="1" ht="12" customHeight="1">
      <c r="B85" s="22"/>
      <c r="C85" s="33" t="s">
        <v>139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283" t="s">
        <v>1128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1129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E13</f>
        <v>II-03-EVR - Slaboproud - Evakuační rozhlas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F16</f>
        <v xml:space="preserve"> </v>
      </c>
      <c r="G90" s="41"/>
      <c r="H90" s="41"/>
      <c r="I90" s="33" t="s">
        <v>23</v>
      </c>
      <c r="J90" s="73" t="str">
        <f>IF(J16="","",J16)</f>
        <v>23. 2. 2022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E19</f>
        <v>Nemocnice ve Frýdku - Místku, p.o.</v>
      </c>
      <c r="G92" s="41"/>
      <c r="H92" s="41"/>
      <c r="I92" s="33" t="s">
        <v>31</v>
      </c>
      <c r="J92" s="37" t="str">
        <f>E25</f>
        <v>FORSING projekt s.r.o.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IF(E22="","",E22)</f>
        <v>Vyplň údaj</v>
      </c>
      <c r="G93" s="41"/>
      <c r="H93" s="41"/>
      <c r="I93" s="33" t="s">
        <v>34</v>
      </c>
      <c r="J93" s="37" t="str">
        <f>E28</f>
        <v>Jindřich Jansa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151</v>
      </c>
      <c r="D95" s="190" t="s">
        <v>57</v>
      </c>
      <c r="E95" s="190" t="s">
        <v>53</v>
      </c>
      <c r="F95" s="190" t="s">
        <v>54</v>
      </c>
      <c r="G95" s="190" t="s">
        <v>152</v>
      </c>
      <c r="H95" s="190" t="s">
        <v>153</v>
      </c>
      <c r="I95" s="190" t="s">
        <v>154</v>
      </c>
      <c r="J95" s="190" t="s">
        <v>143</v>
      </c>
      <c r="K95" s="191" t="s">
        <v>155</v>
      </c>
      <c r="L95" s="192"/>
      <c r="M95" s="93" t="s">
        <v>19</v>
      </c>
      <c r="N95" s="94" t="s">
        <v>42</v>
      </c>
      <c r="O95" s="94" t="s">
        <v>156</v>
      </c>
      <c r="P95" s="94" t="s">
        <v>157</v>
      </c>
      <c r="Q95" s="94" t="s">
        <v>158</v>
      </c>
      <c r="R95" s="94" t="s">
        <v>159</v>
      </c>
      <c r="S95" s="94" t="s">
        <v>160</v>
      </c>
      <c r="T95" s="95" t="s">
        <v>161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162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</f>
        <v>0</v>
      </c>
      <c r="Q96" s="97"/>
      <c r="R96" s="195">
        <f>R97</f>
        <v>0</v>
      </c>
      <c r="S96" s="97"/>
      <c r="T96" s="196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144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1243</v>
      </c>
      <c r="F97" s="201" t="s">
        <v>1244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P98+P103+P106+P121</f>
        <v>0</v>
      </c>
      <c r="Q97" s="206"/>
      <c r="R97" s="207">
        <f>R98+R103+R106+R121</f>
        <v>0</v>
      </c>
      <c r="S97" s="206"/>
      <c r="T97" s="208">
        <f>T98+T103+T106+T121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166</v>
      </c>
      <c r="BK97" s="211">
        <f>BK98+BK103+BK106+BK121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1245</v>
      </c>
      <c r="F98" s="212" t="s">
        <v>1245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SUM(P99:P102)</f>
        <v>0</v>
      </c>
      <c r="Q98" s="206"/>
      <c r="R98" s="207">
        <f>SUM(R99:R102)</f>
        <v>0</v>
      </c>
      <c r="S98" s="206"/>
      <c r="T98" s="208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166</v>
      </c>
      <c r="BK98" s="211">
        <f>SUM(BK99:BK102)</f>
        <v>0</v>
      </c>
    </row>
    <row r="99" s="2" customFormat="1" ht="16.5" customHeight="1">
      <c r="A99" s="39"/>
      <c r="B99" s="40"/>
      <c r="C99" s="214" t="s">
        <v>79</v>
      </c>
      <c r="D99" s="214" t="s">
        <v>169</v>
      </c>
      <c r="E99" s="215" t="s">
        <v>1246</v>
      </c>
      <c r="F99" s="216" t="s">
        <v>1247</v>
      </c>
      <c r="G99" s="217" t="s">
        <v>1141</v>
      </c>
      <c r="H99" s="218">
        <v>8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182</v>
      </c>
      <c r="AT99" s="225" t="s">
        <v>169</v>
      </c>
      <c r="AU99" s="225" t="s">
        <v>81</v>
      </c>
      <c r="AY99" s="18" t="s">
        <v>166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182</v>
      </c>
      <c r="BM99" s="225" t="s">
        <v>81</v>
      </c>
    </row>
    <row r="100" s="2" customFormat="1">
      <c r="A100" s="39"/>
      <c r="B100" s="40"/>
      <c r="C100" s="41"/>
      <c r="D100" s="227" t="s">
        <v>176</v>
      </c>
      <c r="E100" s="41"/>
      <c r="F100" s="228" t="s">
        <v>1247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176</v>
      </c>
      <c r="AU100" s="18" t="s">
        <v>81</v>
      </c>
    </row>
    <row r="101" s="2" customFormat="1" ht="16.5" customHeight="1">
      <c r="A101" s="39"/>
      <c r="B101" s="40"/>
      <c r="C101" s="214" t="s">
        <v>81</v>
      </c>
      <c r="D101" s="214" t="s">
        <v>169</v>
      </c>
      <c r="E101" s="215" t="s">
        <v>1248</v>
      </c>
      <c r="F101" s="216" t="s">
        <v>1249</v>
      </c>
      <c r="G101" s="217" t="s">
        <v>1141</v>
      </c>
      <c r="H101" s="218">
        <v>8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182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1249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12" customFormat="1" ht="22.8" customHeight="1">
      <c r="A103" s="12"/>
      <c r="B103" s="198"/>
      <c r="C103" s="199"/>
      <c r="D103" s="200" t="s">
        <v>71</v>
      </c>
      <c r="E103" s="212" t="s">
        <v>1250</v>
      </c>
      <c r="F103" s="212" t="s">
        <v>1250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SUM(P104:P105)</f>
        <v>0</v>
      </c>
      <c r="Q103" s="206"/>
      <c r="R103" s="207">
        <f>SUM(R104:R105)</f>
        <v>0</v>
      </c>
      <c r="S103" s="206"/>
      <c r="T103" s="208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79</v>
      </c>
      <c r="AT103" s="210" t="s">
        <v>71</v>
      </c>
      <c r="AU103" s="210" t="s">
        <v>79</v>
      </c>
      <c r="AY103" s="209" t="s">
        <v>166</v>
      </c>
      <c r="BK103" s="211">
        <f>SUM(BK104:BK105)</f>
        <v>0</v>
      </c>
    </row>
    <row r="104" s="2" customFormat="1" ht="16.5" customHeight="1">
      <c r="A104" s="39"/>
      <c r="B104" s="40"/>
      <c r="C104" s="214" t="s">
        <v>98</v>
      </c>
      <c r="D104" s="214" t="s">
        <v>169</v>
      </c>
      <c r="E104" s="215" t="s">
        <v>1251</v>
      </c>
      <c r="F104" s="216" t="s">
        <v>1252</v>
      </c>
      <c r="G104" s="217" t="s">
        <v>363</v>
      </c>
      <c r="H104" s="218">
        <v>118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182</v>
      </c>
      <c r="AT104" s="225" t="s">
        <v>169</v>
      </c>
      <c r="AU104" s="225" t="s">
        <v>81</v>
      </c>
      <c r="AY104" s="18" t="s">
        <v>166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182</v>
      </c>
      <c r="BM104" s="225" t="s">
        <v>205</v>
      </c>
    </row>
    <row r="105" s="2" customFormat="1">
      <c r="A105" s="39"/>
      <c r="B105" s="40"/>
      <c r="C105" s="41"/>
      <c r="D105" s="227" t="s">
        <v>176</v>
      </c>
      <c r="E105" s="41"/>
      <c r="F105" s="228" t="s">
        <v>1252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176</v>
      </c>
      <c r="AU105" s="18" t="s">
        <v>81</v>
      </c>
    </row>
    <row r="106" s="12" customFormat="1" ht="22.8" customHeight="1">
      <c r="A106" s="12"/>
      <c r="B106" s="198"/>
      <c r="C106" s="199"/>
      <c r="D106" s="200" t="s">
        <v>71</v>
      </c>
      <c r="E106" s="212" t="s">
        <v>1253</v>
      </c>
      <c r="F106" s="212" t="s">
        <v>1253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SUM(P107:P120)</f>
        <v>0</v>
      </c>
      <c r="Q106" s="206"/>
      <c r="R106" s="207">
        <f>SUM(R107:R120)</f>
        <v>0</v>
      </c>
      <c r="S106" s="206"/>
      <c r="T106" s="208">
        <f>SUM(T107:T120)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79</v>
      </c>
      <c r="AT106" s="210" t="s">
        <v>71</v>
      </c>
      <c r="AU106" s="210" t="s">
        <v>79</v>
      </c>
      <c r="AY106" s="209" t="s">
        <v>166</v>
      </c>
      <c r="BK106" s="211">
        <f>SUM(BK107:BK120)</f>
        <v>0</v>
      </c>
    </row>
    <row r="107" s="2" customFormat="1" ht="16.5" customHeight="1">
      <c r="A107" s="39"/>
      <c r="B107" s="40"/>
      <c r="C107" s="214" t="s">
        <v>182</v>
      </c>
      <c r="D107" s="214" t="s">
        <v>169</v>
      </c>
      <c r="E107" s="215" t="s">
        <v>1254</v>
      </c>
      <c r="F107" s="216" t="s">
        <v>1255</v>
      </c>
      <c r="G107" s="217" t="s">
        <v>1141</v>
      </c>
      <c r="H107" s="218">
        <v>1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182</v>
      </c>
      <c r="AT107" s="225" t="s">
        <v>169</v>
      </c>
      <c r="AU107" s="225" t="s">
        <v>81</v>
      </c>
      <c r="AY107" s="18" t="s">
        <v>166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182</v>
      </c>
      <c r="BM107" s="225" t="s">
        <v>215</v>
      </c>
    </row>
    <row r="108" s="2" customFormat="1">
      <c r="A108" s="39"/>
      <c r="B108" s="40"/>
      <c r="C108" s="41"/>
      <c r="D108" s="227" t="s">
        <v>176</v>
      </c>
      <c r="E108" s="41"/>
      <c r="F108" s="228" t="s">
        <v>1255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176</v>
      </c>
      <c r="AU108" s="18" t="s">
        <v>81</v>
      </c>
    </row>
    <row r="109" s="2" customFormat="1" ht="16.5" customHeight="1">
      <c r="A109" s="39"/>
      <c r="B109" s="40"/>
      <c r="C109" s="214" t="s">
        <v>165</v>
      </c>
      <c r="D109" s="214" t="s">
        <v>169</v>
      </c>
      <c r="E109" s="215" t="s">
        <v>1256</v>
      </c>
      <c r="F109" s="216" t="s">
        <v>1172</v>
      </c>
      <c r="G109" s="217" t="s">
        <v>1141</v>
      </c>
      <c r="H109" s="218">
        <v>1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182</v>
      </c>
      <c r="AT109" s="225" t="s">
        <v>169</v>
      </c>
      <c r="AU109" s="225" t="s">
        <v>81</v>
      </c>
      <c r="AY109" s="18" t="s">
        <v>166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182</v>
      </c>
      <c r="BM109" s="225" t="s">
        <v>308</v>
      </c>
    </row>
    <row r="110" s="2" customFormat="1">
      <c r="A110" s="39"/>
      <c r="B110" s="40"/>
      <c r="C110" s="41"/>
      <c r="D110" s="227" t="s">
        <v>176</v>
      </c>
      <c r="E110" s="41"/>
      <c r="F110" s="228" t="s">
        <v>1172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176</v>
      </c>
      <c r="AU110" s="18" t="s">
        <v>81</v>
      </c>
    </row>
    <row r="111" s="2" customFormat="1" ht="16.5" customHeight="1">
      <c r="A111" s="39"/>
      <c r="B111" s="40"/>
      <c r="C111" s="214" t="s">
        <v>205</v>
      </c>
      <c r="D111" s="214" t="s">
        <v>169</v>
      </c>
      <c r="E111" s="215" t="s">
        <v>1233</v>
      </c>
      <c r="F111" s="216" t="s">
        <v>1195</v>
      </c>
      <c r="G111" s="217" t="s">
        <v>1141</v>
      </c>
      <c r="H111" s="218">
        <v>1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182</v>
      </c>
      <c r="AT111" s="225" t="s">
        <v>169</v>
      </c>
      <c r="AU111" s="225" t="s">
        <v>81</v>
      </c>
      <c r="AY111" s="18" t="s">
        <v>166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182</v>
      </c>
      <c r="BM111" s="225" t="s">
        <v>324</v>
      </c>
    </row>
    <row r="112" s="2" customFormat="1">
      <c r="A112" s="39"/>
      <c r="B112" s="40"/>
      <c r="C112" s="41"/>
      <c r="D112" s="227" t="s">
        <v>176</v>
      </c>
      <c r="E112" s="41"/>
      <c r="F112" s="228" t="s">
        <v>1174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176</v>
      </c>
      <c r="AU112" s="18" t="s">
        <v>81</v>
      </c>
    </row>
    <row r="113" s="2" customFormat="1" ht="16.5" customHeight="1">
      <c r="A113" s="39"/>
      <c r="B113" s="40"/>
      <c r="C113" s="214" t="s">
        <v>210</v>
      </c>
      <c r="D113" s="214" t="s">
        <v>169</v>
      </c>
      <c r="E113" s="215" t="s">
        <v>1257</v>
      </c>
      <c r="F113" s="216" t="s">
        <v>1197</v>
      </c>
      <c r="G113" s="217" t="s">
        <v>1141</v>
      </c>
      <c r="H113" s="218">
        <v>1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182</v>
      </c>
      <c r="AT113" s="225" t="s">
        <v>169</v>
      </c>
      <c r="AU113" s="225" t="s">
        <v>81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182</v>
      </c>
      <c r="BM113" s="225" t="s">
        <v>339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1197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2" customFormat="1" ht="16.5" customHeight="1">
      <c r="A115" s="39"/>
      <c r="B115" s="40"/>
      <c r="C115" s="214" t="s">
        <v>215</v>
      </c>
      <c r="D115" s="214" t="s">
        <v>169</v>
      </c>
      <c r="E115" s="215" t="s">
        <v>1258</v>
      </c>
      <c r="F115" s="216" t="s">
        <v>1108</v>
      </c>
      <c r="G115" s="217" t="s">
        <v>1141</v>
      </c>
      <c r="H115" s="218">
        <v>1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182</v>
      </c>
      <c r="AT115" s="225" t="s">
        <v>169</v>
      </c>
      <c r="AU115" s="225" t="s">
        <v>81</v>
      </c>
      <c r="AY115" s="18" t="s">
        <v>166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182</v>
      </c>
      <c r="BM115" s="225" t="s">
        <v>352</v>
      </c>
    </row>
    <row r="116" s="2" customFormat="1">
      <c r="A116" s="39"/>
      <c r="B116" s="40"/>
      <c r="C116" s="41"/>
      <c r="D116" s="227" t="s">
        <v>176</v>
      </c>
      <c r="E116" s="41"/>
      <c r="F116" s="228" t="s">
        <v>1108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176</v>
      </c>
      <c r="AU116" s="18" t="s">
        <v>81</v>
      </c>
    </row>
    <row r="117" s="2" customFormat="1" ht="16.5" customHeight="1">
      <c r="A117" s="39"/>
      <c r="B117" s="40"/>
      <c r="C117" s="214" t="s">
        <v>223</v>
      </c>
      <c r="D117" s="214" t="s">
        <v>169</v>
      </c>
      <c r="E117" s="215" t="s">
        <v>1176</v>
      </c>
      <c r="F117" s="216" t="s">
        <v>1177</v>
      </c>
      <c r="G117" s="217" t="s">
        <v>1141</v>
      </c>
      <c r="H117" s="218">
        <v>1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182</v>
      </c>
      <c r="AT117" s="225" t="s">
        <v>169</v>
      </c>
      <c r="AU117" s="225" t="s">
        <v>81</v>
      </c>
      <c r="AY117" s="18" t="s">
        <v>166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182</v>
      </c>
      <c r="BM117" s="225" t="s">
        <v>372</v>
      </c>
    </row>
    <row r="118" s="2" customFormat="1">
      <c r="A118" s="39"/>
      <c r="B118" s="40"/>
      <c r="C118" s="41"/>
      <c r="D118" s="227" t="s">
        <v>176</v>
      </c>
      <c r="E118" s="41"/>
      <c r="F118" s="228" t="s">
        <v>1177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81</v>
      </c>
    </row>
    <row r="119" s="2" customFormat="1" ht="16.5" customHeight="1">
      <c r="A119" s="39"/>
      <c r="B119" s="40"/>
      <c r="C119" s="214" t="s">
        <v>308</v>
      </c>
      <c r="D119" s="214" t="s">
        <v>169</v>
      </c>
      <c r="E119" s="215" t="s">
        <v>1259</v>
      </c>
      <c r="F119" s="216" t="s">
        <v>1179</v>
      </c>
      <c r="G119" s="217" t="s">
        <v>172</v>
      </c>
      <c r="H119" s="218">
        <v>1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182</v>
      </c>
      <c r="AT119" s="225" t="s">
        <v>169</v>
      </c>
      <c r="AU119" s="225" t="s">
        <v>81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182</v>
      </c>
      <c r="BM119" s="225" t="s">
        <v>323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1179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81</v>
      </c>
    </row>
    <row r="121" s="12" customFormat="1" ht="22.8" customHeight="1">
      <c r="A121" s="12"/>
      <c r="B121" s="198"/>
      <c r="C121" s="199"/>
      <c r="D121" s="200" t="s">
        <v>71</v>
      </c>
      <c r="E121" s="212" t="s">
        <v>163</v>
      </c>
      <c r="F121" s="212" t="s">
        <v>163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SUM(P122:P129)</f>
        <v>0</v>
      </c>
      <c r="Q121" s="206"/>
      <c r="R121" s="207">
        <f>SUM(R122:R129)</f>
        <v>0</v>
      </c>
      <c r="S121" s="206"/>
      <c r="T121" s="208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165</v>
      </c>
      <c r="AT121" s="210" t="s">
        <v>71</v>
      </c>
      <c r="AU121" s="210" t="s">
        <v>79</v>
      </c>
      <c r="AY121" s="209" t="s">
        <v>166</v>
      </c>
      <c r="BK121" s="211">
        <f>SUM(BK122:BK129)</f>
        <v>0</v>
      </c>
    </row>
    <row r="122" s="2" customFormat="1" ht="16.5" customHeight="1">
      <c r="A122" s="39"/>
      <c r="B122" s="40"/>
      <c r="C122" s="214" t="s">
        <v>316</v>
      </c>
      <c r="D122" s="214" t="s">
        <v>169</v>
      </c>
      <c r="E122" s="215" t="s">
        <v>1260</v>
      </c>
      <c r="F122" s="216" t="s">
        <v>1261</v>
      </c>
      <c r="G122" s="217" t="s">
        <v>1141</v>
      </c>
      <c r="H122" s="218">
        <v>1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182</v>
      </c>
      <c r="AT122" s="225" t="s">
        <v>169</v>
      </c>
      <c r="AU122" s="225" t="s">
        <v>81</v>
      </c>
      <c r="AY122" s="18" t="s">
        <v>166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182</v>
      </c>
      <c r="BM122" s="225" t="s">
        <v>400</v>
      </c>
    </row>
    <row r="123" s="2" customFormat="1">
      <c r="A123" s="39"/>
      <c r="B123" s="40"/>
      <c r="C123" s="41"/>
      <c r="D123" s="227" t="s">
        <v>176</v>
      </c>
      <c r="E123" s="41"/>
      <c r="F123" s="228" t="s">
        <v>1261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176</v>
      </c>
      <c r="AU123" s="18" t="s">
        <v>81</v>
      </c>
    </row>
    <row r="124" s="2" customFormat="1" ht="16.5" customHeight="1">
      <c r="A124" s="39"/>
      <c r="B124" s="40"/>
      <c r="C124" s="214" t="s">
        <v>324</v>
      </c>
      <c r="D124" s="214" t="s">
        <v>169</v>
      </c>
      <c r="E124" s="215" t="s">
        <v>1262</v>
      </c>
      <c r="F124" s="216" t="s">
        <v>1181</v>
      </c>
      <c r="G124" s="217" t="s">
        <v>1141</v>
      </c>
      <c r="H124" s="218">
        <v>1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182</v>
      </c>
      <c r="AT124" s="225" t="s">
        <v>169</v>
      </c>
      <c r="AU124" s="225" t="s">
        <v>81</v>
      </c>
      <c r="AY124" s="18" t="s">
        <v>166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182</v>
      </c>
      <c r="BM124" s="225" t="s">
        <v>412</v>
      </c>
    </row>
    <row r="125" s="2" customFormat="1">
      <c r="A125" s="39"/>
      <c r="B125" s="40"/>
      <c r="C125" s="41"/>
      <c r="D125" s="227" t="s">
        <v>176</v>
      </c>
      <c r="E125" s="41"/>
      <c r="F125" s="228" t="s">
        <v>1181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176</v>
      </c>
      <c r="AU125" s="18" t="s">
        <v>81</v>
      </c>
    </row>
    <row r="126" s="2" customFormat="1" ht="16.5" customHeight="1">
      <c r="A126" s="39"/>
      <c r="B126" s="40"/>
      <c r="C126" s="214" t="s">
        <v>332</v>
      </c>
      <c r="D126" s="214" t="s">
        <v>169</v>
      </c>
      <c r="E126" s="215" t="s">
        <v>1263</v>
      </c>
      <c r="F126" s="216" t="s">
        <v>1123</v>
      </c>
      <c r="G126" s="217" t="s">
        <v>172</v>
      </c>
      <c r="H126" s="218">
        <v>1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182</v>
      </c>
      <c r="AT126" s="225" t="s">
        <v>169</v>
      </c>
      <c r="AU126" s="225" t="s">
        <v>81</v>
      </c>
      <c r="AY126" s="18" t="s">
        <v>166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182</v>
      </c>
      <c r="BM126" s="225" t="s">
        <v>426</v>
      </c>
    </row>
    <row r="127" s="2" customFormat="1">
      <c r="A127" s="39"/>
      <c r="B127" s="40"/>
      <c r="C127" s="41"/>
      <c r="D127" s="227" t="s">
        <v>176</v>
      </c>
      <c r="E127" s="41"/>
      <c r="F127" s="228" t="s">
        <v>1123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176</v>
      </c>
      <c r="AU127" s="18" t="s">
        <v>81</v>
      </c>
    </row>
    <row r="128" s="2" customFormat="1" ht="16.5" customHeight="1">
      <c r="A128" s="39"/>
      <c r="B128" s="40"/>
      <c r="C128" s="214" t="s">
        <v>339</v>
      </c>
      <c r="D128" s="214" t="s">
        <v>169</v>
      </c>
      <c r="E128" s="215" t="s">
        <v>1264</v>
      </c>
      <c r="F128" s="216" t="s">
        <v>1126</v>
      </c>
      <c r="G128" s="217" t="s">
        <v>172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182</v>
      </c>
      <c r="AT128" s="225" t="s">
        <v>169</v>
      </c>
      <c r="AU128" s="225" t="s">
        <v>81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182</v>
      </c>
      <c r="BM128" s="225" t="s">
        <v>441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1126</v>
      </c>
      <c r="G129" s="41"/>
      <c r="H129" s="41"/>
      <c r="I129" s="229"/>
      <c r="J129" s="41"/>
      <c r="K129" s="41"/>
      <c r="L129" s="45"/>
      <c r="M129" s="266"/>
      <c r="N129" s="267"/>
      <c r="O129" s="268"/>
      <c r="P129" s="268"/>
      <c r="Q129" s="268"/>
      <c r="R129" s="268"/>
      <c r="S129" s="268"/>
      <c r="T129" s="26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81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nsuoPxB1h38lc3bgY+2w20vO9MrfZmQ15jhuv8h8RqMLi9/UMWrCV3KrUYwqv9HijI2L/rxbrkBspUYs+iqLjA==" hashValue="Z3b5Xlz0FBZWpAqo5mPoMWcu6GfcpbTBdZWq+w6PO8PnZauojv/oZQmTo7jQFjP/DcmnFz6pcSttwJpPhsDzBw==" algorithmName="SHA-512" password="CC35"/>
  <autoFilter ref="C95:K12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136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PCHO PRO UMÍSTĚNÍ ZAMĚSTNANECKÝCH ŠATEN V 1.P.P.</v>
      </c>
      <c r="F7" s="144"/>
      <c r="G7" s="144"/>
      <c r="H7" s="144"/>
      <c r="L7" s="21"/>
    </row>
    <row r="8">
      <c r="B8" s="21"/>
      <c r="D8" s="144" t="s">
        <v>137</v>
      </c>
      <c r="L8" s="21"/>
    </row>
    <row r="9" s="1" customFormat="1" ht="16.5" customHeight="1">
      <c r="B9" s="21"/>
      <c r="E9" s="145" t="s">
        <v>138</v>
      </c>
      <c r="F9" s="1"/>
      <c r="G9" s="1"/>
      <c r="H9" s="1"/>
      <c r="L9" s="21"/>
    </row>
    <row r="10" s="1" customFormat="1" ht="12" customHeight="1">
      <c r="B10" s="21"/>
      <c r="D10" s="144" t="s">
        <v>139</v>
      </c>
      <c r="L10" s="21"/>
    </row>
    <row r="11" s="2" customFormat="1" ht="16.5" customHeight="1">
      <c r="A11" s="39"/>
      <c r="B11" s="45"/>
      <c r="C11" s="39"/>
      <c r="D11" s="39"/>
      <c r="E11" s="157" t="s">
        <v>1128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1129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1265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23. 2. 2022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 - 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ROUND(J96,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ROUND((SUM(BE96:BE133)),  2)</f>
        <v>0</v>
      </c>
      <c r="G37" s="39"/>
      <c r="H37" s="39"/>
      <c r="I37" s="159">
        <v>0.20999999999999999</v>
      </c>
      <c r="J37" s="158">
        <f>ROUND(((SUM(BE96:BE133))*I37),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ROUND((SUM(BF96:BF133)),  2)</f>
        <v>0</v>
      </c>
      <c r="G38" s="39"/>
      <c r="H38" s="39"/>
      <c r="I38" s="159">
        <v>0.14999999999999999</v>
      </c>
      <c r="J38" s="158">
        <f>ROUND(((SUM(BF96:BF133))*I38),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ROUND((SUM(BG96:BG133)),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ROUND((SUM(BH96:BH133)),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ROUND((SUM(BI96:BI133)),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141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PCHO PRO UMÍSTĚNÍ ZAMĚSTNANECKÝCH ŠATEN V 1.P.P.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137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138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139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3" t="s">
        <v>1128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1129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II-03-EPS - Slaboproud - Elektrická požární signalizace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23. 2. 2022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Nemocnice ve Frýdku - 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142</v>
      </c>
      <c r="D65" s="173"/>
      <c r="E65" s="173"/>
      <c r="F65" s="173"/>
      <c r="G65" s="173"/>
      <c r="H65" s="173"/>
      <c r="I65" s="173"/>
      <c r="J65" s="174" t="s">
        <v>143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J96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144</v>
      </c>
    </row>
    <row r="68" s="9" customFormat="1" ht="24.96" customHeight="1">
      <c r="A68" s="9"/>
      <c r="B68" s="176"/>
      <c r="C68" s="177"/>
      <c r="D68" s="178" t="s">
        <v>1266</v>
      </c>
      <c r="E68" s="179"/>
      <c r="F68" s="179"/>
      <c r="G68" s="179"/>
      <c r="H68" s="179"/>
      <c r="I68" s="179"/>
      <c r="J68" s="180">
        <f>J97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1240</v>
      </c>
      <c r="E69" s="184"/>
      <c r="F69" s="184"/>
      <c r="G69" s="184"/>
      <c r="H69" s="184"/>
      <c r="I69" s="184"/>
      <c r="J69" s="185">
        <f>J98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1207</v>
      </c>
      <c r="E70" s="184"/>
      <c r="F70" s="184"/>
      <c r="G70" s="184"/>
      <c r="H70" s="184"/>
      <c r="I70" s="184"/>
      <c r="J70" s="185">
        <f>J107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1187</v>
      </c>
      <c r="E71" s="184"/>
      <c r="F71" s="184"/>
      <c r="G71" s="184"/>
      <c r="H71" s="184"/>
      <c r="I71" s="184"/>
      <c r="J71" s="185">
        <f>J112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1133</v>
      </c>
      <c r="E72" s="184"/>
      <c r="F72" s="184"/>
      <c r="G72" s="184"/>
      <c r="H72" s="184"/>
      <c r="I72" s="184"/>
      <c r="J72" s="185">
        <f>J125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150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STAVEBNÍ ÚPRAVY BUDOVY PCHO PRO UMÍSTĚNÍ ZAMĚSTNANECKÝCH ŠATEN V 1.P.P.</v>
      </c>
      <c r="F82" s="33"/>
      <c r="G82" s="33"/>
      <c r="H82" s="33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137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1" customFormat="1" ht="16.5" customHeight="1">
      <c r="B84" s="22"/>
      <c r="C84" s="23"/>
      <c r="D84" s="23"/>
      <c r="E84" s="171" t="s">
        <v>138</v>
      </c>
      <c r="F84" s="23"/>
      <c r="G84" s="23"/>
      <c r="H84" s="23"/>
      <c r="I84" s="23"/>
      <c r="J84" s="23"/>
      <c r="K84" s="23"/>
      <c r="L84" s="21"/>
    </row>
    <row r="85" s="1" customFormat="1" ht="12" customHeight="1">
      <c r="B85" s="22"/>
      <c r="C85" s="33" t="s">
        <v>139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283" t="s">
        <v>1128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1129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E13</f>
        <v>II-03-EPS - Slaboproud - Elektrická požární signalizace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F16</f>
        <v xml:space="preserve"> </v>
      </c>
      <c r="G90" s="41"/>
      <c r="H90" s="41"/>
      <c r="I90" s="33" t="s">
        <v>23</v>
      </c>
      <c r="J90" s="73" t="str">
        <f>IF(J16="","",J16)</f>
        <v>23. 2. 2022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E19</f>
        <v>Nemocnice ve Frýdku - Místku, p.o.</v>
      </c>
      <c r="G92" s="41"/>
      <c r="H92" s="41"/>
      <c r="I92" s="33" t="s">
        <v>31</v>
      </c>
      <c r="J92" s="37" t="str">
        <f>E25</f>
        <v>FORSING projekt s.r.o.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IF(E22="","",E22)</f>
        <v>Vyplň údaj</v>
      </c>
      <c r="G93" s="41"/>
      <c r="H93" s="41"/>
      <c r="I93" s="33" t="s">
        <v>34</v>
      </c>
      <c r="J93" s="37" t="str">
        <f>E28</f>
        <v>Jindřich Jansa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151</v>
      </c>
      <c r="D95" s="190" t="s">
        <v>57</v>
      </c>
      <c r="E95" s="190" t="s">
        <v>53</v>
      </c>
      <c r="F95" s="190" t="s">
        <v>54</v>
      </c>
      <c r="G95" s="190" t="s">
        <v>152</v>
      </c>
      <c r="H95" s="190" t="s">
        <v>153</v>
      </c>
      <c r="I95" s="190" t="s">
        <v>154</v>
      </c>
      <c r="J95" s="190" t="s">
        <v>143</v>
      </c>
      <c r="K95" s="191" t="s">
        <v>155</v>
      </c>
      <c r="L95" s="192"/>
      <c r="M95" s="93" t="s">
        <v>19</v>
      </c>
      <c r="N95" s="94" t="s">
        <v>42</v>
      </c>
      <c r="O95" s="94" t="s">
        <v>156</v>
      </c>
      <c r="P95" s="94" t="s">
        <v>157</v>
      </c>
      <c r="Q95" s="94" t="s">
        <v>158</v>
      </c>
      <c r="R95" s="94" t="s">
        <v>159</v>
      </c>
      <c r="S95" s="94" t="s">
        <v>160</v>
      </c>
      <c r="T95" s="95" t="s">
        <v>161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162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</f>
        <v>0</v>
      </c>
      <c r="Q96" s="97"/>
      <c r="R96" s="195">
        <f>R97</f>
        <v>0</v>
      </c>
      <c r="S96" s="97"/>
      <c r="T96" s="196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144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1267</v>
      </c>
      <c r="F97" s="201" t="s">
        <v>1268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P98+P107+P112+P125</f>
        <v>0</v>
      </c>
      <c r="Q97" s="206"/>
      <c r="R97" s="207">
        <f>R98+R107+R112+R125</f>
        <v>0</v>
      </c>
      <c r="S97" s="206"/>
      <c r="T97" s="208">
        <f>T98+T107+T112+T125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166</v>
      </c>
      <c r="BK97" s="211">
        <f>BK98+BK107+BK112+BK125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1245</v>
      </c>
      <c r="F98" s="212" t="s">
        <v>1245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SUM(P99:P106)</f>
        <v>0</v>
      </c>
      <c r="Q98" s="206"/>
      <c r="R98" s="207">
        <f>SUM(R99:R106)</f>
        <v>0</v>
      </c>
      <c r="S98" s="206"/>
      <c r="T98" s="208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166</v>
      </c>
      <c r="BK98" s="211">
        <f>SUM(BK99:BK106)</f>
        <v>0</v>
      </c>
    </row>
    <row r="99" s="2" customFormat="1" ht="16.5" customHeight="1">
      <c r="A99" s="39"/>
      <c r="B99" s="40"/>
      <c r="C99" s="214" t="s">
        <v>79</v>
      </c>
      <c r="D99" s="214" t="s">
        <v>169</v>
      </c>
      <c r="E99" s="215" t="s">
        <v>1269</v>
      </c>
      <c r="F99" s="216" t="s">
        <v>1270</v>
      </c>
      <c r="G99" s="217" t="s">
        <v>1141</v>
      </c>
      <c r="H99" s="218">
        <v>6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182</v>
      </c>
      <c r="AT99" s="225" t="s">
        <v>169</v>
      </c>
      <c r="AU99" s="225" t="s">
        <v>81</v>
      </c>
      <c r="AY99" s="18" t="s">
        <v>166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182</v>
      </c>
      <c r="BM99" s="225" t="s">
        <v>81</v>
      </c>
    </row>
    <row r="100" s="2" customFormat="1">
      <c r="A100" s="39"/>
      <c r="B100" s="40"/>
      <c r="C100" s="41"/>
      <c r="D100" s="227" t="s">
        <v>176</v>
      </c>
      <c r="E100" s="41"/>
      <c r="F100" s="228" t="s">
        <v>1270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176</v>
      </c>
      <c r="AU100" s="18" t="s">
        <v>81</v>
      </c>
    </row>
    <row r="101" s="2" customFormat="1" ht="16.5" customHeight="1">
      <c r="A101" s="39"/>
      <c r="B101" s="40"/>
      <c r="C101" s="214" t="s">
        <v>81</v>
      </c>
      <c r="D101" s="214" t="s">
        <v>169</v>
      </c>
      <c r="E101" s="215" t="s">
        <v>1271</v>
      </c>
      <c r="F101" s="216" t="s">
        <v>1272</v>
      </c>
      <c r="G101" s="217" t="s">
        <v>1141</v>
      </c>
      <c r="H101" s="218">
        <v>6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182</v>
      </c>
      <c r="AT101" s="225" t="s">
        <v>169</v>
      </c>
      <c r="AU101" s="225" t="s">
        <v>81</v>
      </c>
      <c r="AY101" s="18" t="s">
        <v>166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182</v>
      </c>
      <c r="BM101" s="225" t="s">
        <v>182</v>
      </c>
    </row>
    <row r="102" s="2" customFormat="1">
      <c r="A102" s="39"/>
      <c r="B102" s="40"/>
      <c r="C102" s="41"/>
      <c r="D102" s="227" t="s">
        <v>176</v>
      </c>
      <c r="E102" s="41"/>
      <c r="F102" s="228" t="s">
        <v>1272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176</v>
      </c>
      <c r="AU102" s="18" t="s">
        <v>81</v>
      </c>
    </row>
    <row r="103" s="2" customFormat="1" ht="16.5" customHeight="1">
      <c r="A103" s="39"/>
      <c r="B103" s="40"/>
      <c r="C103" s="214" t="s">
        <v>98</v>
      </c>
      <c r="D103" s="214" t="s">
        <v>169</v>
      </c>
      <c r="E103" s="215" t="s">
        <v>1273</v>
      </c>
      <c r="F103" s="216" t="s">
        <v>1274</v>
      </c>
      <c r="G103" s="217" t="s">
        <v>1141</v>
      </c>
      <c r="H103" s="218">
        <v>4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182</v>
      </c>
      <c r="AT103" s="225" t="s">
        <v>169</v>
      </c>
      <c r="AU103" s="225" t="s">
        <v>81</v>
      </c>
      <c r="AY103" s="18" t="s">
        <v>166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79</v>
      </c>
      <c r="BK103" s="226">
        <f>ROUND(I103*H103,2)</f>
        <v>0</v>
      </c>
      <c r="BL103" s="18" t="s">
        <v>182</v>
      </c>
      <c r="BM103" s="225" t="s">
        <v>205</v>
      </c>
    </row>
    <row r="104" s="2" customFormat="1">
      <c r="A104" s="39"/>
      <c r="B104" s="40"/>
      <c r="C104" s="41"/>
      <c r="D104" s="227" t="s">
        <v>176</v>
      </c>
      <c r="E104" s="41"/>
      <c r="F104" s="228" t="s">
        <v>1274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176</v>
      </c>
      <c r="AU104" s="18" t="s">
        <v>81</v>
      </c>
    </row>
    <row r="105" s="2" customFormat="1" ht="16.5" customHeight="1">
      <c r="A105" s="39"/>
      <c r="B105" s="40"/>
      <c r="C105" s="214" t="s">
        <v>182</v>
      </c>
      <c r="D105" s="214" t="s">
        <v>169</v>
      </c>
      <c r="E105" s="215" t="s">
        <v>1275</v>
      </c>
      <c r="F105" s="216" t="s">
        <v>1276</v>
      </c>
      <c r="G105" s="217" t="s">
        <v>1141</v>
      </c>
      <c r="H105" s="218">
        <v>4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182</v>
      </c>
      <c r="AT105" s="225" t="s">
        <v>169</v>
      </c>
      <c r="AU105" s="225" t="s">
        <v>81</v>
      </c>
      <c r="AY105" s="18" t="s">
        <v>166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182</v>
      </c>
      <c r="BM105" s="225" t="s">
        <v>215</v>
      </c>
    </row>
    <row r="106" s="2" customFormat="1">
      <c r="A106" s="39"/>
      <c r="B106" s="40"/>
      <c r="C106" s="41"/>
      <c r="D106" s="227" t="s">
        <v>176</v>
      </c>
      <c r="E106" s="41"/>
      <c r="F106" s="228" t="s">
        <v>1276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176</v>
      </c>
      <c r="AU106" s="18" t="s">
        <v>81</v>
      </c>
    </row>
    <row r="107" s="12" customFormat="1" ht="22.8" customHeight="1">
      <c r="A107" s="12"/>
      <c r="B107" s="198"/>
      <c r="C107" s="199"/>
      <c r="D107" s="200" t="s">
        <v>71</v>
      </c>
      <c r="E107" s="212" t="s">
        <v>1227</v>
      </c>
      <c r="F107" s="212" t="s">
        <v>1227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SUM(P108:P111)</f>
        <v>0</v>
      </c>
      <c r="Q107" s="206"/>
      <c r="R107" s="207">
        <f>SUM(R108:R111)</f>
        <v>0</v>
      </c>
      <c r="S107" s="206"/>
      <c r="T107" s="208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79</v>
      </c>
      <c r="AT107" s="210" t="s">
        <v>71</v>
      </c>
      <c r="AU107" s="210" t="s">
        <v>79</v>
      </c>
      <c r="AY107" s="209" t="s">
        <v>166</v>
      </c>
      <c r="BK107" s="211">
        <f>SUM(BK108:BK111)</f>
        <v>0</v>
      </c>
    </row>
    <row r="108" s="2" customFormat="1" ht="16.5" customHeight="1">
      <c r="A108" s="39"/>
      <c r="B108" s="40"/>
      <c r="C108" s="214" t="s">
        <v>165</v>
      </c>
      <c r="D108" s="214" t="s">
        <v>169</v>
      </c>
      <c r="E108" s="215" t="s">
        <v>1230</v>
      </c>
      <c r="F108" s="216" t="s">
        <v>1231</v>
      </c>
      <c r="G108" s="217" t="s">
        <v>363</v>
      </c>
      <c r="H108" s="218">
        <v>120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182</v>
      </c>
      <c r="AT108" s="225" t="s">
        <v>169</v>
      </c>
      <c r="AU108" s="225" t="s">
        <v>81</v>
      </c>
      <c r="AY108" s="18" t="s">
        <v>166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182</v>
      </c>
      <c r="BM108" s="225" t="s">
        <v>308</v>
      </c>
    </row>
    <row r="109" s="2" customFormat="1">
      <c r="A109" s="39"/>
      <c r="B109" s="40"/>
      <c r="C109" s="41"/>
      <c r="D109" s="227" t="s">
        <v>176</v>
      </c>
      <c r="E109" s="41"/>
      <c r="F109" s="228" t="s">
        <v>1231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176</v>
      </c>
      <c r="AU109" s="18" t="s">
        <v>81</v>
      </c>
    </row>
    <row r="110" s="2" customFormat="1" ht="16.5" customHeight="1">
      <c r="A110" s="39"/>
      <c r="B110" s="40"/>
      <c r="C110" s="214" t="s">
        <v>205</v>
      </c>
      <c r="D110" s="214" t="s">
        <v>169</v>
      </c>
      <c r="E110" s="215" t="s">
        <v>1277</v>
      </c>
      <c r="F110" s="216" t="s">
        <v>1278</v>
      </c>
      <c r="G110" s="217" t="s">
        <v>363</v>
      </c>
      <c r="H110" s="218">
        <v>50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182</v>
      </c>
      <c r="AT110" s="225" t="s">
        <v>169</v>
      </c>
      <c r="AU110" s="225" t="s">
        <v>81</v>
      </c>
      <c r="AY110" s="18" t="s">
        <v>166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182</v>
      </c>
      <c r="BM110" s="225" t="s">
        <v>324</v>
      </c>
    </row>
    <row r="111" s="2" customFormat="1">
      <c r="A111" s="39"/>
      <c r="B111" s="40"/>
      <c r="C111" s="41"/>
      <c r="D111" s="227" t="s">
        <v>176</v>
      </c>
      <c r="E111" s="41"/>
      <c r="F111" s="228" t="s">
        <v>1278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176</v>
      </c>
      <c r="AU111" s="18" t="s">
        <v>81</v>
      </c>
    </row>
    <row r="112" s="12" customFormat="1" ht="22.8" customHeight="1">
      <c r="A112" s="12"/>
      <c r="B112" s="198"/>
      <c r="C112" s="199"/>
      <c r="D112" s="200" t="s">
        <v>71</v>
      </c>
      <c r="E112" s="212" t="s">
        <v>1193</v>
      </c>
      <c r="F112" s="212" t="s">
        <v>1193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SUM(P113:P124)</f>
        <v>0</v>
      </c>
      <c r="Q112" s="206"/>
      <c r="R112" s="207">
        <f>SUM(R113:R124)</f>
        <v>0</v>
      </c>
      <c r="S112" s="206"/>
      <c r="T112" s="208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79</v>
      </c>
      <c r="AT112" s="210" t="s">
        <v>71</v>
      </c>
      <c r="AU112" s="210" t="s">
        <v>79</v>
      </c>
      <c r="AY112" s="209" t="s">
        <v>166</v>
      </c>
      <c r="BK112" s="211">
        <f>SUM(BK113:BK124)</f>
        <v>0</v>
      </c>
    </row>
    <row r="113" s="2" customFormat="1" ht="16.5" customHeight="1">
      <c r="A113" s="39"/>
      <c r="B113" s="40"/>
      <c r="C113" s="214" t="s">
        <v>210</v>
      </c>
      <c r="D113" s="214" t="s">
        <v>169</v>
      </c>
      <c r="E113" s="215" t="s">
        <v>1256</v>
      </c>
      <c r="F113" s="216" t="s">
        <v>1172</v>
      </c>
      <c r="G113" s="217" t="s">
        <v>1141</v>
      </c>
      <c r="H113" s="218">
        <v>1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182</v>
      </c>
      <c r="AT113" s="225" t="s">
        <v>169</v>
      </c>
      <c r="AU113" s="225" t="s">
        <v>81</v>
      </c>
      <c r="AY113" s="18" t="s">
        <v>166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182</v>
      </c>
      <c r="BM113" s="225" t="s">
        <v>339</v>
      </c>
    </row>
    <row r="114" s="2" customFormat="1">
      <c r="A114" s="39"/>
      <c r="B114" s="40"/>
      <c r="C114" s="41"/>
      <c r="D114" s="227" t="s">
        <v>176</v>
      </c>
      <c r="E114" s="41"/>
      <c r="F114" s="228" t="s">
        <v>1172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176</v>
      </c>
      <c r="AU114" s="18" t="s">
        <v>81</v>
      </c>
    </row>
    <row r="115" s="2" customFormat="1" ht="16.5" customHeight="1">
      <c r="A115" s="39"/>
      <c r="B115" s="40"/>
      <c r="C115" s="214" t="s">
        <v>215</v>
      </c>
      <c r="D115" s="214" t="s">
        <v>169</v>
      </c>
      <c r="E115" s="215" t="s">
        <v>1233</v>
      </c>
      <c r="F115" s="216" t="s">
        <v>1195</v>
      </c>
      <c r="G115" s="217" t="s">
        <v>1141</v>
      </c>
      <c r="H115" s="218">
        <v>1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182</v>
      </c>
      <c r="AT115" s="225" t="s">
        <v>169</v>
      </c>
      <c r="AU115" s="225" t="s">
        <v>81</v>
      </c>
      <c r="AY115" s="18" t="s">
        <v>166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182</v>
      </c>
      <c r="BM115" s="225" t="s">
        <v>352</v>
      </c>
    </row>
    <row r="116" s="2" customFormat="1">
      <c r="A116" s="39"/>
      <c r="B116" s="40"/>
      <c r="C116" s="41"/>
      <c r="D116" s="227" t="s">
        <v>176</v>
      </c>
      <c r="E116" s="41"/>
      <c r="F116" s="228" t="s">
        <v>1174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176</v>
      </c>
      <c r="AU116" s="18" t="s">
        <v>81</v>
      </c>
    </row>
    <row r="117" s="2" customFormat="1" ht="16.5" customHeight="1">
      <c r="A117" s="39"/>
      <c r="B117" s="40"/>
      <c r="C117" s="214" t="s">
        <v>223</v>
      </c>
      <c r="D117" s="214" t="s">
        <v>169</v>
      </c>
      <c r="E117" s="215" t="s">
        <v>1279</v>
      </c>
      <c r="F117" s="216" t="s">
        <v>1197</v>
      </c>
      <c r="G117" s="217" t="s">
        <v>1141</v>
      </c>
      <c r="H117" s="218">
        <v>1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182</v>
      </c>
      <c r="AT117" s="225" t="s">
        <v>169</v>
      </c>
      <c r="AU117" s="225" t="s">
        <v>81</v>
      </c>
      <c r="AY117" s="18" t="s">
        <v>166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182</v>
      </c>
      <c r="BM117" s="225" t="s">
        <v>372</v>
      </c>
    </row>
    <row r="118" s="2" customFormat="1">
      <c r="A118" s="39"/>
      <c r="B118" s="40"/>
      <c r="C118" s="41"/>
      <c r="D118" s="227" t="s">
        <v>176</v>
      </c>
      <c r="E118" s="41"/>
      <c r="F118" s="228" t="s">
        <v>1197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176</v>
      </c>
      <c r="AU118" s="18" t="s">
        <v>81</v>
      </c>
    </row>
    <row r="119" s="2" customFormat="1" ht="16.5" customHeight="1">
      <c r="A119" s="39"/>
      <c r="B119" s="40"/>
      <c r="C119" s="214" t="s">
        <v>308</v>
      </c>
      <c r="D119" s="214" t="s">
        <v>169</v>
      </c>
      <c r="E119" s="215" t="s">
        <v>1280</v>
      </c>
      <c r="F119" s="216" t="s">
        <v>1108</v>
      </c>
      <c r="G119" s="217" t="s">
        <v>1141</v>
      </c>
      <c r="H119" s="218">
        <v>1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182</v>
      </c>
      <c r="AT119" s="225" t="s">
        <v>169</v>
      </c>
      <c r="AU119" s="225" t="s">
        <v>81</v>
      </c>
      <c r="AY119" s="18" t="s">
        <v>166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182</v>
      </c>
      <c r="BM119" s="225" t="s">
        <v>323</v>
      </c>
    </row>
    <row r="120" s="2" customFormat="1">
      <c r="A120" s="39"/>
      <c r="B120" s="40"/>
      <c r="C120" s="41"/>
      <c r="D120" s="227" t="s">
        <v>176</v>
      </c>
      <c r="E120" s="41"/>
      <c r="F120" s="228" t="s">
        <v>1108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176</v>
      </c>
      <c r="AU120" s="18" t="s">
        <v>81</v>
      </c>
    </row>
    <row r="121" s="2" customFormat="1" ht="16.5" customHeight="1">
      <c r="A121" s="39"/>
      <c r="B121" s="40"/>
      <c r="C121" s="214" t="s">
        <v>316</v>
      </c>
      <c r="D121" s="214" t="s">
        <v>169</v>
      </c>
      <c r="E121" s="215" t="s">
        <v>1176</v>
      </c>
      <c r="F121" s="216" t="s">
        <v>1177</v>
      </c>
      <c r="G121" s="217" t="s">
        <v>1141</v>
      </c>
      <c r="H121" s="218">
        <v>1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182</v>
      </c>
      <c r="AT121" s="225" t="s">
        <v>169</v>
      </c>
      <c r="AU121" s="225" t="s">
        <v>81</v>
      </c>
      <c r="AY121" s="18" t="s">
        <v>166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182</v>
      </c>
      <c r="BM121" s="225" t="s">
        <v>400</v>
      </c>
    </row>
    <row r="122" s="2" customFormat="1">
      <c r="A122" s="39"/>
      <c r="B122" s="40"/>
      <c r="C122" s="41"/>
      <c r="D122" s="227" t="s">
        <v>176</v>
      </c>
      <c r="E122" s="41"/>
      <c r="F122" s="228" t="s">
        <v>1177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176</v>
      </c>
      <c r="AU122" s="18" t="s">
        <v>81</v>
      </c>
    </row>
    <row r="123" s="2" customFormat="1" ht="16.5" customHeight="1">
      <c r="A123" s="39"/>
      <c r="B123" s="40"/>
      <c r="C123" s="214" t="s">
        <v>324</v>
      </c>
      <c r="D123" s="214" t="s">
        <v>169</v>
      </c>
      <c r="E123" s="215" t="s">
        <v>1281</v>
      </c>
      <c r="F123" s="216" t="s">
        <v>1179</v>
      </c>
      <c r="G123" s="217" t="s">
        <v>172</v>
      </c>
      <c r="H123" s="218">
        <v>1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182</v>
      </c>
      <c r="AT123" s="225" t="s">
        <v>169</v>
      </c>
      <c r="AU123" s="225" t="s">
        <v>81</v>
      </c>
      <c r="AY123" s="18" t="s">
        <v>166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182</v>
      </c>
      <c r="BM123" s="225" t="s">
        <v>412</v>
      </c>
    </row>
    <row r="124" s="2" customFormat="1">
      <c r="A124" s="39"/>
      <c r="B124" s="40"/>
      <c r="C124" s="41"/>
      <c r="D124" s="227" t="s">
        <v>176</v>
      </c>
      <c r="E124" s="41"/>
      <c r="F124" s="228" t="s">
        <v>1179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176</v>
      </c>
      <c r="AU124" s="18" t="s">
        <v>81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163</v>
      </c>
      <c r="F125" s="212" t="s">
        <v>163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SUM(P126:P133)</f>
        <v>0</v>
      </c>
      <c r="Q125" s="206"/>
      <c r="R125" s="207">
        <f>SUM(R126:R133)</f>
        <v>0</v>
      </c>
      <c r="S125" s="206"/>
      <c r="T125" s="208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165</v>
      </c>
      <c r="AT125" s="210" t="s">
        <v>71</v>
      </c>
      <c r="AU125" s="210" t="s">
        <v>79</v>
      </c>
      <c r="AY125" s="209" t="s">
        <v>166</v>
      </c>
      <c r="BK125" s="211">
        <f>SUM(BK126:BK133)</f>
        <v>0</v>
      </c>
    </row>
    <row r="126" s="2" customFormat="1" ht="16.5" customHeight="1">
      <c r="A126" s="39"/>
      <c r="B126" s="40"/>
      <c r="C126" s="214" t="s">
        <v>332</v>
      </c>
      <c r="D126" s="214" t="s">
        <v>169</v>
      </c>
      <c r="E126" s="215" t="s">
        <v>1282</v>
      </c>
      <c r="F126" s="216" t="s">
        <v>1117</v>
      </c>
      <c r="G126" s="217" t="s">
        <v>1141</v>
      </c>
      <c r="H126" s="218">
        <v>1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182</v>
      </c>
      <c r="AT126" s="225" t="s">
        <v>169</v>
      </c>
      <c r="AU126" s="225" t="s">
        <v>81</v>
      </c>
      <c r="AY126" s="18" t="s">
        <v>166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182</v>
      </c>
      <c r="BM126" s="225" t="s">
        <v>426</v>
      </c>
    </row>
    <row r="127" s="2" customFormat="1">
      <c r="A127" s="39"/>
      <c r="B127" s="40"/>
      <c r="C127" s="41"/>
      <c r="D127" s="227" t="s">
        <v>176</v>
      </c>
      <c r="E127" s="41"/>
      <c r="F127" s="228" t="s">
        <v>1117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176</v>
      </c>
      <c r="AU127" s="18" t="s">
        <v>81</v>
      </c>
    </row>
    <row r="128" s="2" customFormat="1" ht="16.5" customHeight="1">
      <c r="A128" s="39"/>
      <c r="B128" s="40"/>
      <c r="C128" s="214" t="s">
        <v>339</v>
      </c>
      <c r="D128" s="214" t="s">
        <v>169</v>
      </c>
      <c r="E128" s="215" t="s">
        <v>1262</v>
      </c>
      <c r="F128" s="216" t="s">
        <v>1181</v>
      </c>
      <c r="G128" s="217" t="s">
        <v>1141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182</v>
      </c>
      <c r="AT128" s="225" t="s">
        <v>169</v>
      </c>
      <c r="AU128" s="225" t="s">
        <v>81</v>
      </c>
      <c r="AY128" s="18" t="s">
        <v>166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182</v>
      </c>
      <c r="BM128" s="225" t="s">
        <v>441</v>
      </c>
    </row>
    <row r="129" s="2" customFormat="1">
      <c r="A129" s="39"/>
      <c r="B129" s="40"/>
      <c r="C129" s="41"/>
      <c r="D129" s="227" t="s">
        <v>176</v>
      </c>
      <c r="E129" s="41"/>
      <c r="F129" s="228" t="s">
        <v>1181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176</v>
      </c>
      <c r="AU129" s="18" t="s">
        <v>81</v>
      </c>
    </row>
    <row r="130" s="2" customFormat="1" ht="16.5" customHeight="1">
      <c r="A130" s="39"/>
      <c r="B130" s="40"/>
      <c r="C130" s="214" t="s">
        <v>8</v>
      </c>
      <c r="D130" s="214" t="s">
        <v>169</v>
      </c>
      <c r="E130" s="215" t="s">
        <v>1283</v>
      </c>
      <c r="F130" s="216" t="s">
        <v>1123</v>
      </c>
      <c r="G130" s="217" t="s">
        <v>172</v>
      </c>
      <c r="H130" s="218">
        <v>1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182</v>
      </c>
      <c r="AT130" s="225" t="s">
        <v>169</v>
      </c>
      <c r="AU130" s="225" t="s">
        <v>81</v>
      </c>
      <c r="AY130" s="18" t="s">
        <v>166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182</v>
      </c>
      <c r="BM130" s="225" t="s">
        <v>315</v>
      </c>
    </row>
    <row r="131" s="2" customFormat="1">
      <c r="A131" s="39"/>
      <c r="B131" s="40"/>
      <c r="C131" s="41"/>
      <c r="D131" s="227" t="s">
        <v>176</v>
      </c>
      <c r="E131" s="41"/>
      <c r="F131" s="228" t="s">
        <v>1123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176</v>
      </c>
      <c r="AU131" s="18" t="s">
        <v>81</v>
      </c>
    </row>
    <row r="132" s="2" customFormat="1" ht="16.5" customHeight="1">
      <c r="A132" s="39"/>
      <c r="B132" s="40"/>
      <c r="C132" s="214" t="s">
        <v>352</v>
      </c>
      <c r="D132" s="214" t="s">
        <v>169</v>
      </c>
      <c r="E132" s="215" t="s">
        <v>1284</v>
      </c>
      <c r="F132" s="216" t="s">
        <v>1126</v>
      </c>
      <c r="G132" s="217" t="s">
        <v>172</v>
      </c>
      <c r="H132" s="218">
        <v>1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182</v>
      </c>
      <c r="AT132" s="225" t="s">
        <v>169</v>
      </c>
      <c r="AU132" s="225" t="s">
        <v>81</v>
      </c>
      <c r="AY132" s="18" t="s">
        <v>166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182</v>
      </c>
      <c r="BM132" s="225" t="s">
        <v>475</v>
      </c>
    </row>
    <row r="133" s="2" customFormat="1">
      <c r="A133" s="39"/>
      <c r="B133" s="40"/>
      <c r="C133" s="41"/>
      <c r="D133" s="227" t="s">
        <v>176</v>
      </c>
      <c r="E133" s="41"/>
      <c r="F133" s="228" t="s">
        <v>1126</v>
      </c>
      <c r="G133" s="41"/>
      <c r="H133" s="41"/>
      <c r="I133" s="229"/>
      <c r="J133" s="41"/>
      <c r="K133" s="41"/>
      <c r="L133" s="45"/>
      <c r="M133" s="266"/>
      <c r="N133" s="267"/>
      <c r="O133" s="268"/>
      <c r="P133" s="268"/>
      <c r="Q133" s="268"/>
      <c r="R133" s="268"/>
      <c r="S133" s="268"/>
      <c r="T133" s="26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176</v>
      </c>
      <c r="AU133" s="18" t="s">
        <v>81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yJomF25nCI9qXbst9pKJ27/95Zu7D/sdqqezMCznKYxGmUuv4su/q8Qk8rahdKr6jV2xwlj+4lpocz6ZUqJyDQ==" hashValue="8x129Q3O5MnBacL6p37WbT0tW6NVURT71Rgk24ctGR3vK1KUJ6aHFktMX0QhwX/sED5g8hjb2PkFNT50gOzlBw==" algorithmName="SHA-512" password="CC35"/>
  <autoFilter ref="C95:K13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2022-03-15T07:23:31Z</dcterms:created>
  <dcterms:modified xsi:type="dcterms:W3CDTF">2022-03-15T07:23:47Z</dcterms:modified>
</cp:coreProperties>
</file>